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drawings/drawing3.xml" ContentType="application/vnd.openxmlformats-officedocument.drawing+xml"/>
  <Override PartName="/xl/ctrlProps/ctrlProp4.xml" ContentType="application/vnd.ms-excel.controlproperties+xml"/>
  <Override PartName="/xl/drawings/drawing4.xml" ContentType="application/vnd.openxmlformats-officedocument.drawing+xml"/>
  <Override PartName="/xl/ctrlProps/ctrlProp5.xml" ContentType="application/vnd.ms-excel.controlproperties+xml"/>
  <Override PartName="/xl/drawings/drawing5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8C4F1C90-05EB-6A55-5F09-09C24B55AC0B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cooper\Desktop\February\Feb 25 to Mar 1\"/>
    </mc:Choice>
  </mc:AlternateContent>
  <bookViews>
    <workbookView xWindow="240" yWindow="285" windowWidth="15735" windowHeight="8325"/>
  </bookViews>
  <sheets>
    <sheet name="Summary Sheet" sheetId="1" r:id="rId1"/>
    <sheet name="Schedule 1a, b, c" sheetId="2" r:id="rId2"/>
    <sheet name="Crop Inv" sheetId="3" r:id="rId3"/>
    <sheet name="Livestock Inv" sheetId="5" r:id="rId4"/>
    <sheet name="Structural Change" sheetId="4" r:id="rId5"/>
  </sheets>
  <definedNames>
    <definedName name="_xlnm.Print_Area" localSheetId="2">'Crop Inv'!$A$1:$I$43</definedName>
    <definedName name="_xlnm.Print_Area" localSheetId="3">'Livestock Inv'!$A$1:$O$47</definedName>
    <definedName name="_xlnm.Print_Area" localSheetId="1">'Schedule 1a, b, c'!$A$1:$J$44</definedName>
    <definedName name="_xlnm.Print_Area" localSheetId="4">'Structural Change'!$A$1:$M$63</definedName>
    <definedName name="_xlnm.Print_Area" localSheetId="0">'Summary Sheet'!$A$1:$O$35</definedName>
  </definedNames>
  <calcPr calcId="162913"/>
</workbook>
</file>

<file path=xl/calcChain.xml><?xml version="1.0" encoding="utf-8"?>
<calcChain xmlns="http://schemas.openxmlformats.org/spreadsheetml/2006/main">
  <c r="M8" i="4" l="1"/>
  <c r="K8" i="4"/>
  <c r="I8" i="4"/>
  <c r="G8" i="4"/>
  <c r="E8" i="4"/>
  <c r="C8" i="4"/>
  <c r="C3" i="4"/>
  <c r="D16" i="4" l="1"/>
  <c r="K8" i="5" l="1"/>
  <c r="I8" i="5"/>
  <c r="I13" i="5" l="1"/>
  <c r="K12" i="5"/>
  <c r="I12" i="5"/>
  <c r="K11" i="5"/>
  <c r="I11" i="5"/>
  <c r="K10" i="5"/>
  <c r="I10" i="5"/>
  <c r="K9" i="5"/>
  <c r="I9" i="5"/>
  <c r="K18" i="5" l="1"/>
  <c r="K17" i="5"/>
  <c r="K16" i="5"/>
  <c r="K15" i="5"/>
  <c r="K14" i="5"/>
  <c r="K13" i="5"/>
  <c r="K19" i="5" l="1"/>
  <c r="C5" i="4"/>
  <c r="C4" i="5"/>
  <c r="C5" i="3"/>
  <c r="C2" i="2" l="1"/>
  <c r="N6" i="1"/>
  <c r="L6" i="1"/>
  <c r="J6" i="1"/>
  <c r="H6" i="1"/>
  <c r="F6" i="1"/>
  <c r="I28" i="2"/>
  <c r="I27" i="2"/>
  <c r="I26" i="2"/>
  <c r="I25" i="2"/>
  <c r="I24" i="2"/>
  <c r="I23" i="2"/>
  <c r="I22" i="2"/>
  <c r="I21" i="2"/>
  <c r="I20" i="2"/>
  <c r="O1" i="1" l="1"/>
  <c r="E14" i="3" l="1"/>
  <c r="H14" i="3"/>
  <c r="I14" i="3" l="1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3" i="3"/>
  <c r="E12" i="3"/>
  <c r="E11" i="3"/>
  <c r="E10" i="3"/>
  <c r="E9" i="3"/>
  <c r="G23" i="5"/>
  <c r="H19" i="3"/>
  <c r="H18" i="3"/>
  <c r="H17" i="3"/>
  <c r="I19" i="3" l="1"/>
  <c r="I18" i="3"/>
  <c r="I17" i="3"/>
  <c r="I18" i="5"/>
  <c r="I17" i="5"/>
  <c r="I16" i="5"/>
  <c r="I15" i="5"/>
  <c r="I14" i="5"/>
  <c r="D10" i="4" l="1"/>
  <c r="M42" i="5"/>
  <c r="G42" i="5"/>
  <c r="M41" i="5"/>
  <c r="G41" i="5"/>
  <c r="M40" i="5"/>
  <c r="G40" i="5"/>
  <c r="M39" i="5"/>
  <c r="G39" i="5"/>
  <c r="M38" i="5"/>
  <c r="G38" i="5"/>
  <c r="M37" i="5"/>
  <c r="G37" i="5"/>
  <c r="M36" i="5"/>
  <c r="G36" i="5"/>
  <c r="M35" i="5"/>
  <c r="G35" i="5"/>
  <c r="M34" i="5"/>
  <c r="G34" i="5"/>
  <c r="M33" i="5"/>
  <c r="G33" i="5"/>
  <c r="M32" i="5"/>
  <c r="G32" i="5"/>
  <c r="M31" i="5"/>
  <c r="G31" i="5"/>
  <c r="M30" i="5"/>
  <c r="G30" i="5"/>
  <c r="M29" i="5"/>
  <c r="G29" i="5"/>
  <c r="M28" i="5"/>
  <c r="G28" i="5"/>
  <c r="M27" i="5"/>
  <c r="G27" i="5"/>
  <c r="M26" i="5"/>
  <c r="G26" i="5"/>
  <c r="M25" i="5"/>
  <c r="G25" i="5"/>
  <c r="M24" i="5"/>
  <c r="G24" i="5"/>
  <c r="M23" i="5"/>
  <c r="O23" i="5" s="1"/>
  <c r="C3" i="5"/>
  <c r="R54" i="4"/>
  <c r="R53" i="4"/>
  <c r="R52" i="4"/>
  <c r="R51" i="4"/>
  <c r="R50" i="4"/>
  <c r="R49" i="4"/>
  <c r="R48" i="4"/>
  <c r="R47" i="4"/>
  <c r="R46" i="4"/>
  <c r="R45" i="4"/>
  <c r="Q54" i="4"/>
  <c r="Q53" i="4"/>
  <c r="Q52" i="4"/>
  <c r="Q51" i="4"/>
  <c r="Q50" i="4"/>
  <c r="Q49" i="4"/>
  <c r="Q48" i="4"/>
  <c r="Q47" i="4"/>
  <c r="Q46" i="4"/>
  <c r="Q45" i="4"/>
  <c r="P54" i="4"/>
  <c r="P53" i="4"/>
  <c r="P52" i="4"/>
  <c r="P51" i="4"/>
  <c r="P50" i="4"/>
  <c r="P49" i="4"/>
  <c r="P48" i="4"/>
  <c r="P47" i="4"/>
  <c r="P46" i="4"/>
  <c r="P45" i="4"/>
  <c r="O54" i="4"/>
  <c r="O53" i="4"/>
  <c r="O52" i="4"/>
  <c r="O51" i="4"/>
  <c r="O50" i="4"/>
  <c r="O49" i="4"/>
  <c r="O48" i="4"/>
  <c r="O47" i="4"/>
  <c r="O46" i="4"/>
  <c r="O45" i="4"/>
  <c r="N54" i="4"/>
  <c r="N53" i="4"/>
  <c r="N52" i="4"/>
  <c r="N51" i="4"/>
  <c r="N50" i="4"/>
  <c r="N49" i="4"/>
  <c r="N48" i="4"/>
  <c r="N47" i="4"/>
  <c r="N46" i="4"/>
  <c r="N45" i="4"/>
  <c r="K54" i="4"/>
  <c r="K53" i="4"/>
  <c r="K52" i="4"/>
  <c r="K51" i="4"/>
  <c r="K50" i="4"/>
  <c r="K49" i="4"/>
  <c r="K48" i="4"/>
  <c r="K47" i="4"/>
  <c r="K46" i="4"/>
  <c r="K45" i="4"/>
  <c r="I54" i="4"/>
  <c r="I53" i="4"/>
  <c r="I52" i="4"/>
  <c r="I51" i="4"/>
  <c r="I50" i="4"/>
  <c r="I49" i="4"/>
  <c r="I48" i="4"/>
  <c r="I47" i="4"/>
  <c r="I46" i="4"/>
  <c r="I45" i="4"/>
  <c r="G54" i="4"/>
  <c r="G53" i="4"/>
  <c r="G52" i="4"/>
  <c r="G51" i="4"/>
  <c r="G50" i="4"/>
  <c r="G49" i="4"/>
  <c r="G48" i="4"/>
  <c r="G47" i="4"/>
  <c r="G46" i="4"/>
  <c r="G45" i="4"/>
  <c r="E54" i="4"/>
  <c r="E53" i="4"/>
  <c r="E52" i="4"/>
  <c r="E51" i="4"/>
  <c r="E50" i="4"/>
  <c r="E49" i="4"/>
  <c r="E48" i="4"/>
  <c r="E47" i="4"/>
  <c r="E46" i="4"/>
  <c r="E45" i="4"/>
  <c r="C54" i="4"/>
  <c r="C53" i="4"/>
  <c r="C52" i="4"/>
  <c r="C51" i="4"/>
  <c r="C50" i="4"/>
  <c r="C49" i="4"/>
  <c r="C48" i="4"/>
  <c r="C47" i="4"/>
  <c r="C46" i="4"/>
  <c r="C45" i="4"/>
  <c r="R40" i="4"/>
  <c r="R39" i="4"/>
  <c r="R38" i="4"/>
  <c r="R37" i="4"/>
  <c r="R36" i="4"/>
  <c r="R35" i="4"/>
  <c r="R34" i="4"/>
  <c r="R33" i="4"/>
  <c r="R32" i="4"/>
  <c r="R31" i="4"/>
  <c r="Q40" i="4"/>
  <c r="Q39" i="4"/>
  <c r="Q38" i="4"/>
  <c r="Q37" i="4"/>
  <c r="Q36" i="4"/>
  <c r="Q35" i="4"/>
  <c r="Q34" i="4"/>
  <c r="Q33" i="4"/>
  <c r="Q32" i="4"/>
  <c r="Q31" i="4"/>
  <c r="P40" i="4"/>
  <c r="P39" i="4"/>
  <c r="P38" i="4"/>
  <c r="P37" i="4"/>
  <c r="P36" i="4"/>
  <c r="P35" i="4"/>
  <c r="P34" i="4"/>
  <c r="P33" i="4"/>
  <c r="P32" i="4"/>
  <c r="P31" i="4"/>
  <c r="O40" i="4"/>
  <c r="O39" i="4"/>
  <c r="O38" i="4"/>
  <c r="O37" i="4"/>
  <c r="O36" i="4"/>
  <c r="O35" i="4"/>
  <c r="O34" i="4"/>
  <c r="O33" i="4"/>
  <c r="O32" i="4"/>
  <c r="O31" i="4"/>
  <c r="N40" i="4"/>
  <c r="N39" i="4"/>
  <c r="N38" i="4"/>
  <c r="N37" i="4"/>
  <c r="N36" i="4"/>
  <c r="N35" i="4"/>
  <c r="N34" i="4"/>
  <c r="N33" i="4"/>
  <c r="N32" i="4"/>
  <c r="N31" i="4"/>
  <c r="K40" i="4"/>
  <c r="K39" i="4"/>
  <c r="K38" i="4"/>
  <c r="K37" i="4"/>
  <c r="K36" i="4"/>
  <c r="K35" i="4"/>
  <c r="K34" i="4"/>
  <c r="K33" i="4"/>
  <c r="K32" i="4"/>
  <c r="K31" i="4"/>
  <c r="I40" i="4"/>
  <c r="I39" i="4"/>
  <c r="I38" i="4"/>
  <c r="I37" i="4"/>
  <c r="I36" i="4"/>
  <c r="I35" i="4"/>
  <c r="I34" i="4"/>
  <c r="I33" i="4"/>
  <c r="I32" i="4"/>
  <c r="I31" i="4"/>
  <c r="G40" i="4"/>
  <c r="G39" i="4"/>
  <c r="G38" i="4"/>
  <c r="G37" i="4"/>
  <c r="G36" i="4"/>
  <c r="G35" i="4"/>
  <c r="G34" i="4"/>
  <c r="G33" i="4"/>
  <c r="G32" i="4"/>
  <c r="G31" i="4"/>
  <c r="E40" i="4"/>
  <c r="E39" i="4"/>
  <c r="E38" i="4"/>
  <c r="E37" i="4"/>
  <c r="E36" i="4"/>
  <c r="E35" i="4"/>
  <c r="E34" i="4"/>
  <c r="E33" i="4"/>
  <c r="E32" i="4"/>
  <c r="E31" i="4"/>
  <c r="C40" i="4"/>
  <c r="C39" i="4"/>
  <c r="C38" i="4"/>
  <c r="C37" i="4"/>
  <c r="C36" i="4"/>
  <c r="C35" i="4"/>
  <c r="C34" i="4"/>
  <c r="C33" i="4"/>
  <c r="C32" i="4"/>
  <c r="C31" i="4"/>
  <c r="O42" i="5" l="1"/>
  <c r="O40" i="5"/>
  <c r="O34" i="5"/>
  <c r="O30" i="5"/>
  <c r="O26" i="5"/>
  <c r="O32" i="5"/>
  <c r="O24" i="5"/>
  <c r="O41" i="5"/>
  <c r="O39" i="5"/>
  <c r="O38" i="5"/>
  <c r="O37" i="5"/>
  <c r="O36" i="5"/>
  <c r="O35" i="5"/>
  <c r="O33" i="5"/>
  <c r="O31" i="5"/>
  <c r="O29" i="5"/>
  <c r="O28" i="5"/>
  <c r="O27" i="5"/>
  <c r="O25" i="5"/>
  <c r="O55" i="4"/>
  <c r="P55" i="4"/>
  <c r="Q55" i="4"/>
  <c r="R55" i="4"/>
  <c r="N55" i="4"/>
  <c r="R41" i="4"/>
  <c r="Q41" i="4"/>
  <c r="P41" i="4"/>
  <c r="O41" i="4"/>
  <c r="N41" i="4"/>
  <c r="K41" i="4"/>
  <c r="I41" i="4"/>
  <c r="G41" i="4"/>
  <c r="E41" i="4"/>
  <c r="O43" i="5" l="1"/>
  <c r="O45" i="5" s="1"/>
  <c r="N20" i="1" s="1"/>
  <c r="R58" i="4"/>
  <c r="Q58" i="4"/>
  <c r="P58" i="4"/>
  <c r="N58" i="4"/>
  <c r="O58" i="4"/>
  <c r="L28" i="1"/>
  <c r="J28" i="1"/>
  <c r="H28" i="1"/>
  <c r="F28" i="1"/>
  <c r="C55" i="4" l="1"/>
  <c r="E55" i="4"/>
  <c r="E58" i="4" s="1"/>
  <c r="G55" i="4"/>
  <c r="G58" i="4" s="1"/>
  <c r="I55" i="4"/>
  <c r="I58" i="4" s="1"/>
  <c r="K55" i="4"/>
  <c r="K58" i="4" s="1"/>
  <c r="C41" i="4"/>
  <c r="C58" i="4" l="1"/>
  <c r="N18" i="4" l="1"/>
  <c r="N17" i="4"/>
  <c r="N16" i="4"/>
  <c r="N23" i="4"/>
  <c r="N22" i="4"/>
  <c r="N21" i="4"/>
  <c r="L23" i="4"/>
  <c r="L22" i="4"/>
  <c r="L21" i="4"/>
  <c r="J23" i="4"/>
  <c r="J22" i="4"/>
  <c r="J21" i="4"/>
  <c r="H23" i="4"/>
  <c r="H22" i="4"/>
  <c r="H21" i="4"/>
  <c r="F23" i="4"/>
  <c r="F22" i="4"/>
  <c r="F21" i="4"/>
  <c r="D23" i="4"/>
  <c r="D22" i="4"/>
  <c r="D21" i="4"/>
  <c r="L18" i="4"/>
  <c r="L17" i="4"/>
  <c r="L16" i="4"/>
  <c r="J18" i="4"/>
  <c r="J17" i="4"/>
  <c r="J16" i="4"/>
  <c r="H18" i="4"/>
  <c r="H17" i="4"/>
  <c r="H16" i="4"/>
  <c r="F18" i="4"/>
  <c r="F17" i="4"/>
  <c r="F16" i="4"/>
  <c r="D18" i="4"/>
  <c r="D17" i="4"/>
  <c r="N13" i="4"/>
  <c r="N12" i="4"/>
  <c r="N11" i="4"/>
  <c r="N10" i="4"/>
  <c r="L13" i="4"/>
  <c r="L12" i="4"/>
  <c r="L11" i="4"/>
  <c r="L10" i="4"/>
  <c r="J13" i="4"/>
  <c r="J12" i="4"/>
  <c r="J11" i="4"/>
  <c r="J10" i="4"/>
  <c r="H13" i="4"/>
  <c r="H12" i="4"/>
  <c r="H11" i="4"/>
  <c r="H10" i="4"/>
  <c r="F13" i="4"/>
  <c r="F12" i="4"/>
  <c r="F11" i="4"/>
  <c r="F10" i="4"/>
  <c r="D13" i="4"/>
  <c r="D12" i="4"/>
  <c r="D11" i="4"/>
  <c r="C3" i="3" l="1"/>
  <c r="H35" i="3"/>
  <c r="I35" i="3" s="1"/>
  <c r="H34" i="3"/>
  <c r="I34" i="3" s="1"/>
  <c r="H33" i="3"/>
  <c r="I33" i="3" s="1"/>
  <c r="H32" i="3"/>
  <c r="I32" i="3" s="1"/>
  <c r="H31" i="3"/>
  <c r="I31" i="3" s="1"/>
  <c r="H30" i="3"/>
  <c r="I30" i="3" s="1"/>
  <c r="H29" i="3"/>
  <c r="I29" i="3" s="1"/>
  <c r="H28" i="3"/>
  <c r="I28" i="3" s="1"/>
  <c r="H27" i="3"/>
  <c r="I27" i="3" s="1"/>
  <c r="H26" i="3"/>
  <c r="I26" i="3" s="1"/>
  <c r="H25" i="3"/>
  <c r="I25" i="3" s="1"/>
  <c r="H24" i="3"/>
  <c r="I24" i="3" s="1"/>
  <c r="H23" i="3"/>
  <c r="I23" i="3" s="1"/>
  <c r="H22" i="3"/>
  <c r="I22" i="3" s="1"/>
  <c r="H21" i="3"/>
  <c r="I21" i="3" s="1"/>
  <c r="H20" i="3"/>
  <c r="I20" i="3" s="1"/>
  <c r="H16" i="3"/>
  <c r="I16" i="3" s="1"/>
  <c r="H15" i="3"/>
  <c r="I15" i="3" s="1"/>
  <c r="H13" i="3"/>
  <c r="I13" i="3" s="1"/>
  <c r="H12" i="3"/>
  <c r="I12" i="3" s="1"/>
  <c r="H11" i="3"/>
  <c r="I11" i="3" s="1"/>
  <c r="H10" i="3"/>
  <c r="I10" i="3" s="1"/>
  <c r="H9" i="3"/>
  <c r="I9" i="3" s="1"/>
  <c r="I42" i="2"/>
  <c r="I41" i="2"/>
  <c r="I40" i="2"/>
  <c r="I39" i="2"/>
  <c r="I38" i="2"/>
  <c r="I37" i="2"/>
  <c r="I36" i="2"/>
  <c r="I35" i="2"/>
  <c r="I34" i="2"/>
  <c r="I14" i="2"/>
  <c r="I13" i="2"/>
  <c r="I12" i="2"/>
  <c r="I11" i="2"/>
  <c r="I10" i="2"/>
  <c r="I9" i="2"/>
  <c r="I8" i="2"/>
  <c r="I7" i="2"/>
  <c r="I6" i="2"/>
  <c r="I36" i="3" l="1"/>
  <c r="I43" i="2"/>
  <c r="N18" i="1" s="1"/>
  <c r="I29" i="2"/>
  <c r="N17" i="1" s="1"/>
  <c r="I15" i="2"/>
  <c r="N16" i="1" s="1"/>
  <c r="N28" i="1" l="1"/>
  <c r="N19" i="1"/>
  <c r="N21" i="1" s="1"/>
  <c r="L23" i="1"/>
  <c r="S17" i="1" s="1"/>
  <c r="J23" i="1"/>
  <c r="S16" i="1" s="1"/>
  <c r="H23" i="1"/>
  <c r="S15" i="1" s="1"/>
  <c r="F23" i="1"/>
  <c r="S14" i="1" s="1"/>
  <c r="N23" i="1" l="1"/>
  <c r="S25" i="1"/>
  <c r="W25" i="1" s="1"/>
  <c r="S24" i="1"/>
  <c r="W24" i="1" s="1"/>
  <c r="S23" i="1"/>
  <c r="W23" i="1" s="1"/>
  <c r="S22" i="1"/>
  <c r="W22" i="1" s="1"/>
  <c r="S18" i="1" l="1"/>
  <c r="S26" i="1"/>
  <c r="T22" i="1" s="1"/>
  <c r="T23" i="1" s="1"/>
  <c r="W26" i="1" l="1"/>
  <c r="X22" i="1" s="1"/>
  <c r="X23" i="1" s="1"/>
  <c r="T24" i="1"/>
  <c r="U22" i="1"/>
  <c r="U23" i="1"/>
  <c r="T25" i="1" l="1"/>
  <c r="X24" i="1"/>
  <c r="X25" i="1" s="1"/>
  <c r="Y22" i="1"/>
  <c r="Y23" i="1"/>
  <c r="U24" i="1"/>
  <c r="T26" i="1" l="1"/>
  <c r="U25" i="1"/>
  <c r="X26" i="1"/>
  <c r="Y24" i="1"/>
  <c r="Y25" i="1"/>
  <c r="U26" i="1" l="1"/>
  <c r="U30" i="1" s="1"/>
  <c r="Y26" i="1"/>
  <c r="U31" i="1" s="1"/>
  <c r="U33" i="1" l="1"/>
  <c r="U34" i="1"/>
  <c r="U35" i="1" l="1"/>
  <c r="J29" i="1" l="1"/>
  <c r="J30" i="1" s="1"/>
  <c r="AA24" i="1" s="1"/>
  <c r="AC25" i="1"/>
  <c r="AC24" i="1"/>
  <c r="AC23" i="1"/>
  <c r="AC26" i="1"/>
  <c r="F24" i="1"/>
  <c r="F25" i="1" s="1"/>
  <c r="AC22" i="1"/>
  <c r="O26" i="1"/>
  <c r="O33" i="1" s="1"/>
  <c r="J24" i="1"/>
  <c r="J25" i="1" s="1"/>
  <c r="L24" i="1"/>
  <c r="L25" i="1" s="1"/>
  <c r="N24" i="1"/>
  <c r="N25" i="1" s="1"/>
  <c r="H24" i="1"/>
  <c r="H25" i="1" s="1"/>
  <c r="H29" i="1"/>
  <c r="H30" i="1" s="1"/>
  <c r="L29" i="1"/>
  <c r="L30" i="1" s="1"/>
  <c r="AA25" i="1" s="1"/>
  <c r="N29" i="1"/>
  <c r="N30" i="1" s="1"/>
  <c r="AA26" i="1" s="1"/>
  <c r="F29" i="1"/>
  <c r="F30" i="1" s="1"/>
  <c r="AB22" i="1" l="1"/>
  <c r="AB23" i="1"/>
  <c r="AB24" i="1"/>
  <c r="AB26" i="1"/>
  <c r="AB25" i="1"/>
  <c r="AA23" i="1"/>
  <c r="AA22" i="1"/>
  <c r="O31" i="1" l="1"/>
  <c r="O35" i="1" s="1"/>
</calcChain>
</file>

<file path=xl/sharedStrings.xml><?xml version="1.0" encoding="utf-8"?>
<sst xmlns="http://schemas.openxmlformats.org/spreadsheetml/2006/main" count="179" uniqueCount="101">
  <si>
    <t>Participant:</t>
  </si>
  <si>
    <t/>
  </si>
  <si>
    <t>Net Increase/(Decrease): In Deferred Income</t>
  </si>
  <si>
    <t>Net (Increase)/Decrease: In Unpaid Expenses</t>
  </si>
  <si>
    <t>Net Increase/(Decrease): In Purchased Inputs</t>
  </si>
  <si>
    <t>Expense Unit Structural Change</t>
  </si>
  <si>
    <t>Total Allowable Income</t>
  </si>
  <si>
    <t>Estimated Production Margin</t>
  </si>
  <si>
    <t xml:space="preserve"> Structural Change</t>
  </si>
  <si>
    <t>AFSC ID:</t>
  </si>
  <si>
    <t>Unadjusted Expense Margin before SC</t>
  </si>
  <si>
    <t>Crop Basket</t>
  </si>
  <si>
    <t>Beef</t>
  </si>
  <si>
    <t>Market Hogs</t>
  </si>
  <si>
    <t>Structural Change Information</t>
  </si>
  <si>
    <t>Commodity Description</t>
  </si>
  <si>
    <t>Description</t>
  </si>
  <si>
    <t>ACCRUAL ADJUSTMENTS</t>
  </si>
  <si>
    <t>Forage Basket - Irrigated</t>
  </si>
  <si>
    <t>Custom Fed Cattle</t>
  </si>
  <si>
    <t>current size</t>
  </si>
  <si>
    <t>crop basket 1</t>
  </si>
  <si>
    <t>crop basket 4</t>
  </si>
  <si>
    <t>crop basket 3</t>
  </si>
  <si>
    <t>crop basket 2</t>
  </si>
  <si>
    <t>Historic size</t>
  </si>
  <si>
    <t>beef 1</t>
  </si>
  <si>
    <t>beef 2</t>
  </si>
  <si>
    <t>beef3</t>
  </si>
  <si>
    <t>market hogs1</t>
  </si>
  <si>
    <t>market hogs 2</t>
  </si>
  <si>
    <t>markethogs 3</t>
  </si>
  <si>
    <t>Current size total</t>
  </si>
  <si>
    <t>Historic size totals</t>
  </si>
  <si>
    <t>Ratio difference %</t>
  </si>
  <si>
    <t>MARGIN BPU'S</t>
  </si>
  <si>
    <t>Crop Basket - Dryland</t>
  </si>
  <si>
    <t>Crop Basket - Irrigated</t>
  </si>
  <si>
    <t>Forage Basket - Dryland</t>
  </si>
  <si>
    <t>Cow/Calf - Births</t>
  </si>
  <si>
    <t>Feeders/Fats - Sold</t>
  </si>
  <si>
    <t>Farrow to Finish</t>
  </si>
  <si>
    <t>Farrow to Wean</t>
  </si>
  <si>
    <t>Wean to Finish</t>
  </si>
  <si>
    <t>EXPENSE BPU'S</t>
  </si>
  <si>
    <t>Ownership %</t>
  </si>
  <si>
    <t>Beginning Farmer</t>
  </si>
  <si>
    <t>Expense</t>
  </si>
  <si>
    <t>Use StructChange</t>
  </si>
  <si>
    <t>StructChange %</t>
  </si>
  <si>
    <t>StructChange Amt</t>
  </si>
  <si>
    <t>UnAdj Margin</t>
  </si>
  <si>
    <t>Adjusted Margin</t>
  </si>
  <si>
    <t>N</t>
  </si>
  <si>
    <t>Adjusted Production Margins - Olympic</t>
  </si>
  <si>
    <t>Adjusted Expense Margin - RML</t>
  </si>
  <si>
    <t>Projected Applied Reference Margin</t>
  </si>
  <si>
    <t>Estimated Olympic Average Reference Margin</t>
  </si>
  <si>
    <t>Estimated Reference Margin Limit</t>
  </si>
  <si>
    <t>Unadj</t>
  </si>
  <si>
    <t>Adj</t>
  </si>
  <si>
    <t>UnadjExp</t>
  </si>
  <si>
    <t>AdjExp</t>
  </si>
  <si>
    <t>Structural Change</t>
  </si>
  <si>
    <t>Total</t>
  </si>
  <si>
    <t>Total Livestock Inventory</t>
  </si>
  <si>
    <t>Crop Inventory</t>
  </si>
  <si>
    <t>Total Allowable Expenses</t>
  </si>
  <si>
    <t xml:space="preserve">Net Increase/(Decrease): In Crop Inventory </t>
  </si>
  <si>
    <t>Net Increase/(Decrease): In Livestock Inventory</t>
  </si>
  <si>
    <t>Breeding Livestock (P2 Pricing)</t>
  </si>
  <si>
    <t>Marketable Livestock (P1-P2 Pricing)</t>
  </si>
  <si>
    <t>Change in Value ($)</t>
  </si>
  <si>
    <t xml:space="preserve">         Projected Applied Reference Margin</t>
  </si>
  <si>
    <t xml:space="preserve">         Livestock Inventory</t>
  </si>
  <si>
    <t>Production Margins before Structural Change</t>
  </si>
  <si>
    <t>Schedules 1a, 1b &amp; 1c</t>
  </si>
  <si>
    <t>Starting Inventory</t>
  </si>
  <si>
    <t>Starting
Value</t>
  </si>
  <si>
    <t>Ending Inventory</t>
  </si>
  <si>
    <t>Ending
Value</t>
  </si>
  <si>
    <t>Estimated Adjusted Reference Margin Limit (no less than 70% of the Olympic Average)</t>
  </si>
  <si>
    <t xml:space="preserve">          Starting ($)</t>
  </si>
  <si>
    <t xml:space="preserve">           Ending ($)</t>
  </si>
  <si>
    <t xml:space="preserve">                   Starting ($)</t>
  </si>
  <si>
    <t xml:space="preserve">                     Ending ($)</t>
  </si>
  <si>
    <t xml:space="preserve">                  Starting ($)</t>
  </si>
  <si>
    <t>Starting
Price ($)</t>
  </si>
  <si>
    <t>Ending
Price ($)</t>
  </si>
  <si>
    <t>Net Increase/(Decrease) in Crop Inventory</t>
  </si>
  <si>
    <t>Net Increase/(Decrease) in Livestock Inventory</t>
  </si>
  <si>
    <t>Beef Feeders/Fats owned</t>
  </si>
  <si>
    <t>Production Margin per Schedule 5</t>
  </si>
  <si>
    <t>Unadjusted Expense Margin per Schedule 5</t>
  </si>
  <si>
    <t>Schedule 1a Deferred Income &amp; Receivables</t>
  </si>
  <si>
    <t>Schedule1b Unpaid Expenses</t>
  </si>
  <si>
    <t>Schedule 1c Purchased Inputs</t>
  </si>
  <si>
    <t>Net Increase/(Decrease): in Deferred Income</t>
  </si>
  <si>
    <t>Net (Increase)/Decrease: in Unpaid Expenses</t>
  </si>
  <si>
    <t>Net Increase/(Decrease): in Purchased Inputs</t>
  </si>
  <si>
    <t>2018 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</si>
</sst>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[$-409]yyyy\-mmm\-dd;@"/>
    <numFmt numFmtId="165" formatCode="0_)"/>
    <numFmt numFmtId="166" formatCode="#,##0.000"/>
    <numFmt numFmtId="167" formatCode="[$-409]d\-mmm\-yyyy;@"/>
    <numFmt numFmtId="168" formatCode="0.000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10"/>
      <color indexed="9"/>
      <name val="Arial"/>
      <family val="2"/>
    </font>
    <font>
      <sz val="10"/>
      <color indexed="12"/>
      <name val="Arial"/>
      <family val="2"/>
    </font>
    <font>
      <sz val="12"/>
      <name val="Arial"/>
      <family val="2"/>
    </font>
    <font>
      <sz val="10"/>
      <color indexed="48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u/>
      <sz val="10.45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sz val="11"/>
      <color indexed="9"/>
      <name val="Arial"/>
      <family val="2"/>
    </font>
    <font>
      <b/>
      <u/>
      <sz val="10"/>
      <name val="Arial"/>
      <family val="2"/>
    </font>
    <font>
      <b/>
      <u/>
      <sz val="10"/>
      <color indexed="9"/>
      <name val="Arial"/>
      <family val="2"/>
    </font>
    <font>
      <b/>
      <u/>
      <sz val="10"/>
      <color indexed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u/>
      <sz val="9"/>
      <color indexed="8"/>
      <name val="Arial"/>
      <family val="2"/>
    </font>
    <font>
      <sz val="9"/>
      <color indexed="9"/>
      <name val="Arial"/>
      <family val="2"/>
    </font>
    <font>
      <i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sz val="11"/>
      <color rgb="FF000000"/>
      <name val="Calibri"/>
      <family val="2"/>
    </font>
    <font>
      <sz val="10"/>
      <name val="MS Sans Serif"/>
      <family val="2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 tint="-0.14996795556505021"/>
        <bgColor indexed="64"/>
      </patternFill>
    </fill>
  </fills>
  <borders count="21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/>
      <diagonal/>
    </border>
    <border>
      <left/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3743705557422"/>
      </left>
      <right/>
      <top/>
      <bottom/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/>
      <top/>
      <bottom style="thin">
        <color theme="0" tint="-0.14993743705557422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0.14990691854609822"/>
      </left>
      <right/>
      <top style="thin">
        <color theme="0" tint="-0.14990691854609822"/>
      </top>
      <bottom style="thin">
        <color theme="0" tint="-0.14990691854609822"/>
      </bottom>
      <diagonal/>
    </border>
    <border>
      <left/>
      <right style="thin">
        <color theme="0" tint="-0.14990691854609822"/>
      </right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8764000366222"/>
      </left>
      <right style="thin">
        <color theme="0" tint="-0.1498764000366222"/>
      </right>
      <top style="thin">
        <color theme="0" tint="-0.1498764000366222"/>
      </top>
      <bottom style="thin">
        <color theme="0" tint="-0.1498764000366222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0691854609822"/>
      </top>
      <bottom/>
      <diagonal/>
    </border>
    <border>
      <left style="thin">
        <color theme="0" tint="-0.1498764000366222"/>
      </left>
      <right style="thin">
        <color theme="0" tint="-0.1498764000366222"/>
      </right>
      <top style="thin">
        <color theme="0" tint="-0.1498764000366222"/>
      </top>
      <bottom/>
      <diagonal/>
    </border>
    <border>
      <left style="thin">
        <color theme="0" tint="-0.14981536301767021"/>
      </left>
      <right style="thin">
        <color theme="0" tint="-0.14981536301767021"/>
      </right>
      <top style="thin">
        <color theme="0" tint="-0.14981536301767021"/>
      </top>
      <bottom style="thin">
        <color theme="0" tint="-0.14981536301767021"/>
      </bottom>
      <diagonal/>
    </border>
    <border>
      <left style="thin">
        <color theme="0" tint="-0.1498458815271462"/>
      </left>
      <right style="thin">
        <color theme="0" tint="-0.1498458815271462"/>
      </right>
      <top style="thin">
        <color theme="0" tint="-0.1498458815271462"/>
      </top>
      <bottom/>
      <diagonal/>
    </border>
    <border>
      <left style="thin">
        <color theme="0" tint="-0.14978484450819421"/>
      </left>
      <right style="thin">
        <color theme="0" tint="-0.14978484450819421"/>
      </right>
      <top style="thin">
        <color theme="0" tint="-0.14978484450819421"/>
      </top>
      <bottom style="thin">
        <color theme="0" tint="-0.14978484450819421"/>
      </bottom>
      <diagonal/>
    </border>
    <border>
      <left style="thin">
        <color theme="0" tint="-0.14981536301767021"/>
      </left>
      <right style="thin">
        <color theme="0" tint="-0.14981536301767021"/>
      </right>
      <top style="thin">
        <color theme="0" tint="-0.14981536301767021"/>
      </top>
      <bottom/>
      <diagonal/>
    </border>
    <border>
      <left style="thin">
        <color theme="0" tint="-0.14975432599871821"/>
      </left>
      <right style="thin">
        <color theme="0" tint="-0.14975432599871821"/>
      </right>
      <top style="thin">
        <color theme="0" tint="-0.14975432599871821"/>
      </top>
      <bottom style="thin">
        <color theme="0" tint="-0.14975432599871821"/>
      </bottom>
      <diagonal/>
    </border>
    <border>
      <left style="thin">
        <color theme="0" tint="-0.14978484450819421"/>
      </left>
      <right style="thin">
        <color theme="0" tint="-0.14978484450819421"/>
      </right>
      <top style="thin">
        <color theme="0" tint="-0.14978484450819421"/>
      </top>
      <bottom/>
      <diagonal/>
    </border>
    <border>
      <left style="thin">
        <color theme="0" tint="-0.14972380748924222"/>
      </left>
      <right style="thin">
        <color theme="0" tint="-0.14972380748924222"/>
      </right>
      <top style="thin">
        <color theme="0" tint="-0.14972380748924222"/>
      </top>
      <bottom style="thin">
        <color theme="0" tint="-0.14972380748924222"/>
      </bottom>
      <diagonal/>
    </border>
    <border>
      <left style="thin">
        <color theme="0" tint="-0.14975432599871821"/>
      </left>
      <right style="thin">
        <color theme="0" tint="-0.14975432599871821"/>
      </right>
      <top style="thin">
        <color theme="0" tint="-0.14975432599871821"/>
      </top>
      <bottom/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0691854609822"/>
      </left>
      <right/>
      <top style="thin">
        <color theme="0" tint="-0.14990691854609822"/>
      </top>
      <bottom/>
      <diagonal/>
    </border>
    <border>
      <left/>
      <right style="thin">
        <color theme="0" tint="-0.14990691854609822"/>
      </right>
      <top style="thin">
        <color theme="0" tint="-0.14990691854609822"/>
      </top>
      <bottom/>
      <diagonal/>
    </border>
    <border>
      <left style="thin">
        <color theme="0" tint="-0.1498764000366222"/>
      </left>
      <right/>
      <top style="thin">
        <color theme="0" tint="-0.1498764000366222"/>
      </top>
      <bottom style="thin">
        <color theme="0" tint="-0.1498764000366222"/>
      </bottom>
      <diagonal/>
    </border>
    <border>
      <left style="thin">
        <color theme="0" tint="-0.1498764000366222"/>
      </left>
      <right/>
      <top style="thin">
        <color theme="0" tint="-0.1498764000366222"/>
      </top>
      <bottom/>
      <diagonal/>
    </border>
    <border>
      <left/>
      <right style="thin">
        <color theme="0" tint="-0.1498764000366222"/>
      </right>
      <top style="thin">
        <color theme="0" tint="-0.1498764000366222"/>
      </top>
      <bottom/>
      <diagonal/>
    </border>
    <border>
      <left style="thin">
        <color theme="0" tint="-0.1498458815271462"/>
      </left>
      <right/>
      <top style="thin">
        <color theme="0" tint="-0.1498458815271462"/>
      </top>
      <bottom style="thin">
        <color theme="0" tint="-0.1498458815271462"/>
      </bottom>
      <diagonal/>
    </border>
    <border>
      <left style="thin">
        <color theme="0" tint="-0.1498458815271462"/>
      </left>
      <right/>
      <top style="thin">
        <color theme="0" tint="-0.1498458815271462"/>
      </top>
      <bottom/>
      <diagonal/>
    </border>
    <border>
      <left/>
      <right style="thin">
        <color theme="0" tint="-0.1498458815271462"/>
      </right>
      <top style="thin">
        <color theme="0" tint="-0.1498458815271462"/>
      </top>
      <bottom/>
      <diagonal/>
    </border>
    <border>
      <left style="thin">
        <color theme="0" tint="-0.14981536301767021"/>
      </left>
      <right/>
      <top style="thin">
        <color theme="0" tint="-0.14981536301767021"/>
      </top>
      <bottom style="thin">
        <color theme="0" tint="-0.14981536301767021"/>
      </bottom>
      <diagonal/>
    </border>
    <border>
      <left style="thin">
        <color theme="0" tint="-0.14981536301767021"/>
      </left>
      <right/>
      <top style="thin">
        <color theme="0" tint="-0.14981536301767021"/>
      </top>
      <bottom/>
      <diagonal/>
    </border>
    <border>
      <left/>
      <right style="thin">
        <color theme="0" tint="-0.14981536301767021"/>
      </right>
      <top style="thin">
        <color theme="0" tint="-0.14981536301767021"/>
      </top>
      <bottom/>
      <diagonal/>
    </border>
    <border>
      <left style="thin">
        <color theme="0" tint="-0.14978484450819421"/>
      </left>
      <right/>
      <top style="thin">
        <color theme="0" tint="-0.14978484450819421"/>
      </top>
      <bottom style="thin">
        <color theme="0" tint="-0.14978484450819421"/>
      </bottom>
      <diagonal/>
    </border>
    <border>
      <left style="thin">
        <color theme="0" tint="-0.14978484450819421"/>
      </left>
      <right/>
      <top style="thin">
        <color theme="0" tint="-0.14978484450819421"/>
      </top>
      <bottom/>
      <diagonal/>
    </border>
    <border>
      <left/>
      <right style="thin">
        <color theme="0" tint="-0.14978484450819421"/>
      </right>
      <top style="thin">
        <color theme="0" tint="-0.14978484450819421"/>
      </top>
      <bottom/>
      <diagonal/>
    </border>
    <border>
      <left style="thin">
        <color theme="0" tint="-0.14975432599871821"/>
      </left>
      <right/>
      <top style="thin">
        <color theme="0" tint="-0.14975432599871821"/>
      </top>
      <bottom style="thin">
        <color theme="0" tint="-0.14975432599871821"/>
      </bottom>
      <diagonal/>
    </border>
    <border>
      <left style="thin">
        <color theme="0" tint="-0.14975432599871821"/>
      </left>
      <right/>
      <top style="thin">
        <color theme="0" tint="-0.14975432599871821"/>
      </top>
      <bottom/>
      <diagonal/>
    </border>
    <border>
      <left/>
      <right style="thin">
        <color theme="0" tint="-0.14975432599871821"/>
      </right>
      <top style="thin">
        <color theme="0" tint="-0.14975432599871821"/>
      </top>
      <bottom/>
      <diagonal/>
    </border>
    <border>
      <left style="thin">
        <color theme="0" tint="-0.14972380748924222"/>
      </left>
      <right/>
      <top style="thin">
        <color theme="0" tint="-0.14972380748924222"/>
      </top>
      <bottom style="thin">
        <color theme="0" tint="-0.14972380748924222"/>
      </bottom>
      <diagonal/>
    </border>
    <border>
      <left/>
      <right style="thin">
        <color theme="0" tint="-0.14972380748924222"/>
      </right>
      <top style="thin">
        <color theme="0" tint="-0.14972380748924222"/>
      </top>
      <bottom style="thin">
        <color theme="0" tint="-0.14972380748924222"/>
      </bottom>
      <diagonal/>
    </border>
    <border>
      <left style="thin">
        <color theme="0" tint="-0.14972380748924222"/>
      </left>
      <right style="thin">
        <color theme="0" tint="-0.14972380748924222"/>
      </right>
      <top style="thin">
        <color theme="0" tint="-0.14972380748924222"/>
      </top>
      <bottom/>
      <diagonal/>
    </border>
    <border>
      <left style="thin">
        <color theme="0" tint="-0.14969328897976622"/>
      </left>
      <right style="thin">
        <color theme="0" tint="-0.14969328897976622"/>
      </right>
      <top style="thin">
        <color theme="0" tint="-0.14969328897976622"/>
      </top>
      <bottom/>
      <diagonal/>
    </border>
    <border>
      <left style="thin">
        <color theme="0" tint="-0.14966277047029022"/>
      </left>
      <right style="thin">
        <color theme="0" tint="-0.14966277047029022"/>
      </right>
      <top style="thin">
        <color theme="0" tint="-0.14966277047029022"/>
      </top>
      <bottom/>
      <diagonal/>
    </border>
    <border>
      <left style="thin">
        <color theme="0" tint="-0.14963225196081423"/>
      </left>
      <right style="thin">
        <color theme="0" tint="-0.14963225196081423"/>
      </right>
      <top style="thin">
        <color theme="0" tint="-0.14963225196081423"/>
      </top>
      <bottom/>
      <diagonal/>
    </border>
    <border>
      <left style="thin">
        <color theme="0" tint="-0.14960173345133823"/>
      </left>
      <right style="thin">
        <color theme="0" tint="-0.14960173345133823"/>
      </right>
      <top style="thin">
        <color theme="0" tint="-0.14960173345133823"/>
      </top>
      <bottom/>
      <diagonal/>
    </border>
    <border>
      <left style="thin">
        <color theme="0" tint="-0.14957121494186223"/>
      </left>
      <right style="thin">
        <color theme="0" tint="-0.14957121494186223"/>
      </right>
      <top style="thin">
        <color theme="0" tint="-0.14957121494186223"/>
      </top>
      <bottom/>
      <diagonal/>
    </border>
    <border>
      <left style="thin">
        <color theme="0" tint="-0.14954069643238624"/>
      </left>
      <right style="thin">
        <color theme="0" tint="-0.14954069643238624"/>
      </right>
      <top style="thin">
        <color theme="0" tint="-0.14954069643238624"/>
      </top>
      <bottom/>
      <diagonal/>
    </border>
    <border>
      <left style="thin">
        <color theme="0" tint="-0.14947965941343425"/>
      </left>
      <right style="thin">
        <color theme="0" tint="-0.14947965941343425"/>
      </right>
      <top style="thin">
        <color theme="0" tint="-0.14947965941343425"/>
      </top>
      <bottom style="thin">
        <color theme="0" tint="-0.14947965941343425"/>
      </bottom>
      <diagonal/>
    </border>
    <border>
      <left style="thin">
        <color theme="0" tint="-0.14951017792291024"/>
      </left>
      <right style="thin">
        <color theme="0" tint="-0.14951017792291024"/>
      </right>
      <top style="thin">
        <color theme="0" tint="-0.14951017792291024"/>
      </top>
      <bottom/>
      <diagonal/>
    </border>
    <border>
      <left style="thin">
        <color theme="0" tint="-0.14947965941343425"/>
      </left>
      <right style="thin">
        <color theme="0" tint="-0.14947965941343425"/>
      </right>
      <top style="thin">
        <color theme="0" tint="-0.14947965941343425"/>
      </top>
      <bottom/>
      <diagonal/>
    </border>
    <border>
      <left style="thin">
        <color theme="0" tint="-0.14944914090395825"/>
      </left>
      <right style="thin">
        <color theme="0" tint="-0.14944914090395825"/>
      </right>
      <top style="thin">
        <color theme="0" tint="-0.14944914090395825"/>
      </top>
      <bottom/>
      <diagonal/>
    </border>
    <border>
      <left style="thin">
        <color theme="0" tint="-0.14938810388500626"/>
      </left>
      <right style="thin">
        <color theme="0" tint="-0.14938810388500626"/>
      </right>
      <top style="thin">
        <color theme="0" tint="-0.14938810388500626"/>
      </top>
      <bottom style="thin">
        <color theme="0" tint="-0.14938810388500626"/>
      </bottom>
      <diagonal/>
    </border>
    <border>
      <left style="thin">
        <color theme="0" tint="-0.14941862239448225"/>
      </left>
      <right style="thin">
        <color theme="0" tint="-0.14941862239448225"/>
      </right>
      <top style="thin">
        <color theme="0" tint="-0.14941862239448225"/>
      </top>
      <bottom/>
      <diagonal/>
    </border>
    <border>
      <left style="thin">
        <color theme="0" tint="-0.14935758537553026"/>
      </left>
      <right style="thin">
        <color theme="0" tint="-0.14935758537553026"/>
      </right>
      <top style="thin">
        <color theme="0" tint="-0.14935758537553026"/>
      </top>
      <bottom style="thin">
        <color theme="0" tint="-0.14935758537553026"/>
      </bottom>
      <diagonal/>
    </border>
    <border>
      <left style="thin">
        <color theme="0" tint="-0.14938810388500626"/>
      </left>
      <right style="thin">
        <color theme="0" tint="-0.14938810388500626"/>
      </right>
      <top style="thin">
        <color theme="0" tint="-0.14938810388500626"/>
      </top>
      <bottom/>
      <diagonal/>
    </border>
    <border>
      <left style="thin">
        <color theme="0" tint="-0.14932706686605426"/>
      </left>
      <right style="thin">
        <color theme="0" tint="-0.14932706686605426"/>
      </right>
      <top style="thin">
        <color theme="0" tint="-0.14932706686605426"/>
      </top>
      <bottom style="thin">
        <color theme="0" tint="-0.14932706686605426"/>
      </bottom>
      <diagonal/>
    </border>
    <border>
      <left style="thin">
        <color theme="0" tint="-0.14935758537553026"/>
      </left>
      <right style="thin">
        <color theme="0" tint="-0.14935758537553026"/>
      </right>
      <top style="thin">
        <color theme="0" tint="-0.14935758537553026"/>
      </top>
      <bottom/>
      <diagonal/>
    </border>
    <border>
      <left style="thin">
        <color theme="0" tint="-0.14932706686605426"/>
      </left>
      <right style="thin">
        <color theme="0" tint="-0.14932706686605426"/>
      </right>
      <top style="thin">
        <color theme="0" tint="-0.14932706686605426"/>
      </top>
      <bottom/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 style="thin">
        <color theme="0" tint="-0.14923551133762628"/>
      </left>
      <right style="thin">
        <color theme="0" tint="-0.14923551133762628"/>
      </right>
      <top style="thin">
        <color theme="0" tint="-0.14923551133762628"/>
      </top>
      <bottom/>
      <diagonal/>
    </border>
    <border>
      <left style="thin">
        <color theme="0" tint="-0.14917447431867428"/>
      </left>
      <right style="thin">
        <color theme="0" tint="-0.14917447431867428"/>
      </right>
      <top style="thin">
        <color theme="0" tint="-0.14917447431867428"/>
      </top>
      <bottom style="thin">
        <color theme="0" tint="-0.14917447431867428"/>
      </bottom>
      <diagonal/>
    </border>
    <border>
      <left style="thin">
        <color theme="0" tint="-0.14920499282815028"/>
      </left>
      <right style="thin">
        <color theme="0" tint="-0.14920499282815028"/>
      </right>
      <top style="thin">
        <color theme="0" tint="-0.14920499282815028"/>
      </top>
      <bottom/>
      <diagonal/>
    </border>
    <border>
      <left style="thin">
        <color theme="0" tint="-0.14917447431867428"/>
      </left>
      <right/>
      <top style="thin">
        <color theme="0" tint="-0.14917447431867428"/>
      </top>
      <bottom style="thin">
        <color theme="0" tint="-0.14917447431867428"/>
      </bottom>
      <diagonal/>
    </border>
    <border>
      <left style="thin">
        <color theme="0" tint="-0.14920499282815028"/>
      </left>
      <right/>
      <top style="thin">
        <color theme="0" tint="-0.14920499282815028"/>
      </top>
      <bottom/>
      <diagonal/>
    </border>
    <border>
      <left style="thin">
        <color theme="0" tint="-0.14923551133762628"/>
      </left>
      <right/>
      <top style="thin">
        <color theme="0" tint="-0.14923551133762628"/>
      </top>
      <bottom/>
      <diagonal/>
    </border>
    <border>
      <left style="thin">
        <color theme="0" tint="-0.14926602984710227"/>
      </left>
      <right/>
      <top style="thin">
        <color theme="0" tint="-0.14926602984710227"/>
      </top>
      <bottom/>
      <diagonal/>
    </border>
    <border>
      <left style="thin">
        <color theme="0" tint="-0.14929654835657827"/>
      </left>
      <right/>
      <top style="thin">
        <color theme="0" tint="-0.14929654835657827"/>
      </top>
      <bottom/>
      <diagonal/>
    </border>
    <border>
      <left style="thin">
        <color theme="0" tint="-0.14932706686605426"/>
      </left>
      <right/>
      <top style="thin">
        <color theme="0" tint="-0.14932706686605426"/>
      </top>
      <bottom/>
      <diagonal/>
    </border>
    <border>
      <left style="thin">
        <color theme="0" tint="-0.14935758537553026"/>
      </left>
      <right/>
      <top style="thin">
        <color theme="0" tint="-0.14935758537553026"/>
      </top>
      <bottom/>
      <diagonal/>
    </border>
    <border>
      <left style="thin">
        <color theme="0" tint="-0.14938810388500626"/>
      </left>
      <right/>
      <top style="thin">
        <color theme="0" tint="-0.14938810388500626"/>
      </top>
      <bottom/>
      <diagonal/>
    </border>
    <border>
      <left style="thin">
        <color theme="0" tint="-0.14941862239448225"/>
      </left>
      <right/>
      <top style="thin">
        <color theme="0" tint="-0.14941862239448225"/>
      </top>
      <bottom/>
      <diagonal/>
    </border>
    <border>
      <left style="thin">
        <color theme="0" tint="-0.14944914090395825"/>
      </left>
      <right/>
      <top style="thin">
        <color theme="0" tint="-0.14944914090395825"/>
      </top>
      <bottom/>
      <diagonal/>
    </border>
    <border>
      <left style="thin">
        <color theme="0" tint="-0.14938810388500626"/>
      </left>
      <right style="thin">
        <color theme="0" tint="-0.14938810388500626"/>
      </right>
      <top/>
      <bottom style="thin">
        <color theme="0" tint="-0.14938810388500626"/>
      </bottom>
      <diagonal/>
    </border>
    <border>
      <left style="thin">
        <color theme="0" tint="-0.14947965941343425"/>
      </left>
      <right/>
      <top style="thin">
        <color theme="0" tint="-0.14947965941343425"/>
      </top>
      <bottom/>
      <diagonal/>
    </border>
    <border>
      <left style="thin">
        <color theme="0" tint="-0.14941862239448225"/>
      </left>
      <right style="thin">
        <color theme="0" tint="-0.14941862239448225"/>
      </right>
      <top/>
      <bottom style="thin">
        <color theme="0" tint="-0.14941862239448225"/>
      </bottom>
      <diagonal/>
    </border>
    <border>
      <left style="thin">
        <color theme="0" tint="-0.14951017792291024"/>
      </left>
      <right/>
      <top style="thin">
        <color theme="0" tint="-0.14951017792291024"/>
      </top>
      <bottom/>
      <diagonal/>
    </border>
    <border>
      <left style="thin">
        <color theme="0" tint="-0.14944914090395825"/>
      </left>
      <right style="thin">
        <color theme="0" tint="-0.14944914090395825"/>
      </right>
      <top/>
      <bottom style="thin">
        <color theme="0" tint="-0.14944914090395825"/>
      </bottom>
      <diagonal/>
    </border>
    <border>
      <left style="thin">
        <color theme="0" tint="-0.14954069643238624"/>
      </left>
      <right/>
      <top style="thin">
        <color theme="0" tint="-0.14954069643238624"/>
      </top>
      <bottom/>
      <diagonal/>
    </border>
    <border>
      <left style="thin">
        <color theme="0" tint="-0.14947965941343425"/>
      </left>
      <right style="thin">
        <color theme="0" tint="-0.14947965941343425"/>
      </right>
      <top/>
      <bottom style="thin">
        <color theme="0" tint="-0.14947965941343425"/>
      </bottom>
      <diagonal/>
    </border>
    <border>
      <left style="thin">
        <color theme="0" tint="-0.14957121494186223"/>
      </left>
      <right/>
      <top style="thin">
        <color theme="0" tint="-0.14957121494186223"/>
      </top>
      <bottom/>
      <diagonal/>
    </border>
    <border>
      <left style="thin">
        <color theme="0" tint="-0.14951017792291024"/>
      </left>
      <right style="thin">
        <color theme="0" tint="-0.14951017792291024"/>
      </right>
      <top/>
      <bottom style="thin">
        <color theme="0" tint="-0.14951017792291024"/>
      </bottom>
      <diagonal/>
    </border>
    <border>
      <left style="thin">
        <color theme="0" tint="-0.14960173345133823"/>
      </left>
      <right/>
      <top style="thin">
        <color theme="0" tint="-0.14960173345133823"/>
      </top>
      <bottom/>
      <diagonal/>
    </border>
    <border>
      <left style="thin">
        <color theme="0" tint="-0.14954069643238624"/>
      </left>
      <right style="thin">
        <color theme="0" tint="-0.14954069643238624"/>
      </right>
      <top/>
      <bottom style="thin">
        <color theme="0" tint="-0.14954069643238624"/>
      </bottom>
      <diagonal/>
    </border>
    <border>
      <left style="thin">
        <color theme="0" tint="-0.14963225196081423"/>
      </left>
      <right/>
      <top style="thin">
        <color theme="0" tint="-0.14963225196081423"/>
      </top>
      <bottom/>
      <diagonal/>
    </border>
    <border>
      <left style="thin">
        <color theme="0" tint="-0.14957121494186223"/>
      </left>
      <right style="thin">
        <color theme="0" tint="-0.14957121494186223"/>
      </right>
      <top/>
      <bottom style="thin">
        <color theme="0" tint="-0.14957121494186223"/>
      </bottom>
      <diagonal/>
    </border>
    <border>
      <left style="thin">
        <color theme="0" tint="-0.14966277047029022"/>
      </left>
      <right/>
      <top style="thin">
        <color theme="0" tint="-0.14966277047029022"/>
      </top>
      <bottom/>
      <diagonal/>
    </border>
    <border>
      <left style="thin">
        <color theme="0" tint="-0.14960173345133823"/>
      </left>
      <right style="thin">
        <color theme="0" tint="-0.14960173345133823"/>
      </right>
      <top/>
      <bottom style="thin">
        <color theme="0" tint="-0.14960173345133823"/>
      </bottom>
      <diagonal/>
    </border>
    <border>
      <left style="thin">
        <color theme="0" tint="-0.14969328897976622"/>
      </left>
      <right/>
      <top style="thin">
        <color theme="0" tint="-0.14969328897976622"/>
      </top>
      <bottom/>
      <diagonal/>
    </border>
    <border>
      <left style="thin">
        <color theme="0" tint="-0.14963225196081423"/>
      </left>
      <right style="thin">
        <color theme="0" tint="-0.14963225196081423"/>
      </right>
      <top/>
      <bottom style="thin">
        <color theme="0" tint="-0.14963225196081423"/>
      </bottom>
      <diagonal/>
    </border>
    <border>
      <left style="thin">
        <color theme="0" tint="-0.14972380748924222"/>
      </left>
      <right/>
      <top style="thin">
        <color theme="0" tint="-0.14972380748924222"/>
      </top>
      <bottom/>
      <diagonal/>
    </border>
    <border>
      <left style="thin">
        <color theme="0" tint="-0.14966277047029022"/>
      </left>
      <right style="thin">
        <color theme="0" tint="-0.14966277047029022"/>
      </right>
      <top/>
      <bottom style="thin">
        <color theme="0" tint="-0.14966277047029022"/>
      </bottom>
      <diagonal/>
    </border>
    <border>
      <left style="thin">
        <color theme="0" tint="-0.14969328897976622"/>
      </left>
      <right style="thin">
        <color theme="0" tint="-0.14969328897976622"/>
      </right>
      <top/>
      <bottom style="thin">
        <color theme="0" tint="-0.14969328897976622"/>
      </bottom>
      <diagonal/>
    </border>
    <border>
      <left style="thin">
        <color theme="0" tint="-0.14972380748924222"/>
      </left>
      <right style="thin">
        <color theme="0" tint="-0.14972380748924222"/>
      </right>
      <top/>
      <bottom style="thin">
        <color theme="0" tint="-0.14972380748924222"/>
      </bottom>
      <diagonal/>
    </border>
    <border>
      <left style="thin">
        <color theme="0" tint="-0.14975432599871821"/>
      </left>
      <right style="thin">
        <color theme="0" tint="-0.14975432599871821"/>
      </right>
      <top/>
      <bottom style="thin">
        <color theme="0" tint="-0.14975432599871821"/>
      </bottom>
      <diagonal/>
    </border>
    <border>
      <left style="thin">
        <color theme="0" tint="-0.14978484450819421"/>
      </left>
      <right style="thin">
        <color theme="0" tint="-0.14978484450819421"/>
      </right>
      <top/>
      <bottom style="thin">
        <color theme="0" tint="-0.14978484450819421"/>
      </bottom>
      <diagonal/>
    </border>
    <border>
      <left style="thin">
        <color theme="0" tint="-0.14981536301767021"/>
      </left>
      <right style="thin">
        <color theme="0" tint="-0.14981536301767021"/>
      </right>
      <top/>
      <bottom style="thin">
        <color theme="0" tint="-0.14981536301767021"/>
      </bottom>
      <diagonal/>
    </border>
    <border>
      <left style="thin">
        <color theme="0" tint="-0.1498458815271462"/>
      </left>
      <right style="thin">
        <color theme="0" tint="-0.1498458815271462"/>
      </right>
      <top/>
      <bottom style="thin">
        <color theme="0" tint="-0.1498458815271462"/>
      </bottom>
      <diagonal/>
    </border>
    <border>
      <left style="thin">
        <color theme="0" tint="-0.1498764000366222"/>
      </left>
      <right style="thin">
        <color theme="0" tint="-0.1498764000366222"/>
      </right>
      <top/>
      <bottom style="thin">
        <color theme="0" tint="-0.1498764000366222"/>
      </bottom>
      <diagonal/>
    </border>
    <border>
      <left style="thin">
        <color theme="0" tint="-0.14990691854609822"/>
      </left>
      <right style="thin">
        <color theme="0" tint="-0.14990691854609822"/>
      </right>
      <top/>
      <bottom style="thin">
        <color theme="0" tint="-0.14990691854609822"/>
      </bottom>
      <diagonal/>
    </border>
    <border>
      <left style="thin">
        <color theme="0" tint="-0.14990691854609822"/>
      </left>
      <right/>
      <top/>
      <bottom style="thin">
        <color theme="0" tint="-0.14990691854609822"/>
      </bottom>
      <diagonal/>
    </border>
    <border>
      <left style="thin">
        <color theme="0" tint="-0.1498764000366222"/>
      </left>
      <right/>
      <top/>
      <bottom style="thin">
        <color theme="0" tint="-0.1498764000366222"/>
      </bottom>
      <diagonal/>
    </border>
    <border>
      <left style="thin">
        <color theme="0" tint="-0.1498458815271462"/>
      </left>
      <right/>
      <top/>
      <bottom style="thin">
        <color theme="0" tint="-0.1498458815271462"/>
      </bottom>
      <diagonal/>
    </border>
    <border>
      <left style="thin">
        <color theme="0" tint="-0.14981536301767021"/>
      </left>
      <right/>
      <top/>
      <bottom style="thin">
        <color theme="0" tint="-0.14981536301767021"/>
      </bottom>
      <diagonal/>
    </border>
    <border>
      <left style="thin">
        <color theme="0" tint="-0.14978484450819421"/>
      </left>
      <right/>
      <top/>
      <bottom style="thin">
        <color theme="0" tint="-0.14978484450819421"/>
      </bottom>
      <diagonal/>
    </border>
    <border>
      <left style="thin">
        <color theme="0" tint="-0.14975432599871821"/>
      </left>
      <right/>
      <top/>
      <bottom style="thin">
        <color theme="0" tint="-0.14975432599871821"/>
      </bottom>
      <diagonal/>
    </border>
    <border>
      <left style="thin">
        <color theme="0" tint="-0.14972380748924222"/>
      </left>
      <right/>
      <top/>
      <bottom style="thin">
        <color theme="0" tint="-0.14972380748924222"/>
      </bottom>
      <diagonal/>
    </border>
    <border>
      <left style="thin">
        <color theme="0" tint="-0.14969328897976622"/>
      </left>
      <right/>
      <top/>
      <bottom style="thin">
        <color theme="0" tint="-0.14969328897976622"/>
      </bottom>
      <diagonal/>
    </border>
    <border>
      <left style="thin">
        <color theme="0" tint="-0.14966277047029022"/>
      </left>
      <right/>
      <top/>
      <bottom style="thin">
        <color theme="0" tint="-0.14966277047029022"/>
      </bottom>
      <diagonal/>
    </border>
    <border>
      <left style="thin">
        <color theme="0" tint="-0.14963225196081423"/>
      </left>
      <right/>
      <top/>
      <bottom style="thin">
        <color theme="0" tint="-0.14963225196081423"/>
      </bottom>
      <diagonal/>
    </border>
    <border>
      <left style="thin">
        <color theme="0" tint="-0.14960173345133823"/>
      </left>
      <right/>
      <top/>
      <bottom style="thin">
        <color theme="0" tint="-0.14960173345133823"/>
      </bottom>
      <diagonal/>
    </border>
    <border>
      <left style="thin">
        <color theme="0" tint="-0.14957121494186223"/>
      </left>
      <right/>
      <top/>
      <bottom style="thin">
        <color theme="0" tint="-0.14957121494186223"/>
      </bottom>
      <diagonal/>
    </border>
    <border>
      <left style="thin">
        <color theme="0" tint="-0.14954069643238624"/>
      </left>
      <right/>
      <top/>
      <bottom style="thin">
        <color theme="0" tint="-0.14954069643238624"/>
      </bottom>
      <diagonal/>
    </border>
    <border>
      <left style="thin">
        <color theme="0" tint="-0.14951017792291024"/>
      </left>
      <right/>
      <top/>
      <bottom style="thin">
        <color theme="0" tint="-0.14951017792291024"/>
      </bottom>
      <diagonal/>
    </border>
    <border>
      <left style="thin">
        <color theme="0" tint="-0.14947965941343425"/>
      </left>
      <right/>
      <top/>
      <bottom style="thin">
        <color theme="0" tint="-0.14947965941343425"/>
      </bottom>
      <diagonal/>
    </border>
    <border>
      <left style="thin">
        <color theme="0" tint="-0.14944914090395825"/>
      </left>
      <right/>
      <top/>
      <bottom style="thin">
        <color theme="0" tint="-0.14944914090395825"/>
      </bottom>
      <diagonal/>
    </border>
    <border>
      <left style="thin">
        <color theme="0" tint="-0.14941862239448225"/>
      </left>
      <right/>
      <top/>
      <bottom style="thin">
        <color theme="0" tint="-0.14941862239448225"/>
      </bottom>
      <diagonal/>
    </border>
    <border>
      <left style="thin">
        <color theme="0" tint="-0.14938810388500626"/>
      </left>
      <right/>
      <top/>
      <bottom style="thin">
        <color theme="0" tint="-0.14938810388500626"/>
      </bottom>
      <diagonal/>
    </border>
    <border>
      <left style="thin">
        <color theme="0" tint="-0.14935758537553026"/>
      </left>
      <right/>
      <top/>
      <bottom style="thin">
        <color theme="0" tint="-0.14935758537553026"/>
      </bottom>
      <diagonal/>
    </border>
    <border>
      <left style="thin">
        <color theme="0" tint="-0.14932706686605426"/>
      </left>
      <right/>
      <top/>
      <bottom style="thin">
        <color theme="0" tint="-0.14932706686605426"/>
      </bottom>
      <diagonal/>
    </border>
    <border>
      <left style="thin">
        <color theme="0" tint="-0.14929654835657827"/>
      </left>
      <right/>
      <top/>
      <bottom style="thin">
        <color theme="0" tint="-0.14929654835657827"/>
      </bottom>
      <diagonal/>
    </border>
    <border>
      <left style="thin">
        <color theme="0" tint="-0.14926602984710227"/>
      </left>
      <right/>
      <top/>
      <bottom style="thin">
        <color theme="0" tint="-0.14926602984710227"/>
      </bottom>
      <diagonal/>
    </border>
    <border>
      <left style="thin">
        <color theme="0" tint="-0.14923551133762628"/>
      </left>
      <right/>
      <top/>
      <bottom style="thin">
        <color theme="0" tint="-0.14923551133762628"/>
      </bottom>
      <diagonal/>
    </border>
    <border>
      <left style="thin">
        <color theme="0" tint="-0.14920499282815028"/>
      </left>
      <right/>
      <top/>
      <bottom style="thin">
        <color theme="0" tint="-0.14920499282815028"/>
      </bottom>
      <diagonal/>
    </border>
    <border>
      <left style="thin">
        <color theme="0" tint="-0.14917447431867428"/>
      </left>
      <right/>
      <top/>
      <bottom style="thin">
        <color theme="0" tint="-0.14917447431867428"/>
      </bottom>
      <diagonal/>
    </border>
    <border>
      <left style="thin">
        <color theme="0" tint="-0.14917447431867428"/>
      </left>
      <right style="thin">
        <color theme="0" tint="-0.14917447431867428"/>
      </right>
      <top style="thin">
        <color theme="0" tint="-0.14917447431867428"/>
      </top>
      <bottom/>
      <diagonal/>
    </border>
    <border>
      <left style="thin">
        <color theme="0" tint="-0.14911343729972229"/>
      </left>
      <right style="thin">
        <color theme="0" tint="-0.14911343729972229"/>
      </right>
      <top style="thin">
        <color theme="0" tint="-0.14911343729972229"/>
      </top>
      <bottom style="thin">
        <color theme="0" tint="-0.14911343729972229"/>
      </bottom>
      <diagonal/>
    </border>
    <border>
      <left style="thin">
        <color theme="0" tint="-0.14914395580919829"/>
      </left>
      <right/>
      <top/>
      <bottom style="thin">
        <color theme="0" tint="-0.14914395580919829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 style="thin">
        <color theme="0" tint="-0.14938810388500626"/>
      </left>
      <right/>
      <top style="thin">
        <color theme="0" tint="-0.14938810388500626"/>
      </top>
      <bottom style="thin">
        <color theme="0" tint="-0.14938810388500626"/>
      </bottom>
      <diagonal/>
    </border>
    <border>
      <left style="thin">
        <color theme="0" tint="-0.14935758537553026"/>
      </left>
      <right/>
      <top style="thin">
        <color theme="0" tint="-0.14935758537553026"/>
      </top>
      <bottom style="thin">
        <color theme="0" tint="-0.14935758537553026"/>
      </bottom>
      <diagonal/>
    </border>
    <border>
      <left/>
      <right style="thin">
        <color theme="0" tint="-0.14932706686605426"/>
      </right>
      <top/>
      <bottom style="thin">
        <color theme="0" tint="-0.14932706686605426"/>
      </bottom>
      <diagonal/>
    </border>
    <border>
      <left/>
      <right style="thin">
        <color theme="0" tint="-0.14935758537553026"/>
      </right>
      <top/>
      <bottom style="thin">
        <color theme="0" tint="-0.14935758537553026"/>
      </bottom>
      <diagonal/>
    </border>
    <border>
      <left/>
      <right style="thin">
        <color theme="0" tint="-0.14938810388500626"/>
      </right>
      <top/>
      <bottom style="thin">
        <color theme="0" tint="-0.14938810388500626"/>
      </bottom>
      <diagonal/>
    </border>
    <border>
      <left/>
      <right style="thin">
        <color theme="0" tint="-0.14941862239448225"/>
      </right>
      <top/>
      <bottom style="thin">
        <color theme="0" tint="-0.14941862239448225"/>
      </bottom>
      <diagonal/>
    </border>
    <border>
      <left/>
      <right style="thin">
        <color theme="0" tint="-0.14944914090395825"/>
      </right>
      <top/>
      <bottom style="thin">
        <color theme="0" tint="-0.14944914090395825"/>
      </bottom>
      <diagonal/>
    </border>
    <border>
      <left/>
      <right style="thin">
        <color theme="0" tint="-0.14947965941343425"/>
      </right>
      <top/>
      <bottom style="thin">
        <color theme="0" tint="-0.14947965941343425"/>
      </bottom>
      <diagonal/>
    </border>
    <border>
      <left/>
      <right style="thin">
        <color theme="0" tint="-0.14951017792291024"/>
      </right>
      <top/>
      <bottom style="thin">
        <color theme="0" tint="-0.14951017792291024"/>
      </bottom>
      <diagonal/>
    </border>
    <border>
      <left/>
      <right style="thin">
        <color theme="0" tint="-0.14954069643238624"/>
      </right>
      <top/>
      <bottom style="thin">
        <color theme="0" tint="-0.14954069643238624"/>
      </bottom>
      <diagonal/>
    </border>
    <border>
      <left/>
      <right style="thin">
        <color theme="0" tint="-0.14957121494186223"/>
      </right>
      <top/>
      <bottom style="thin">
        <color theme="0" tint="-0.14957121494186223"/>
      </bottom>
      <diagonal/>
    </border>
    <border>
      <left/>
      <right style="thin">
        <color theme="0" tint="-0.14960173345133823"/>
      </right>
      <top/>
      <bottom style="thin">
        <color theme="0" tint="-0.14960173345133823"/>
      </bottom>
      <diagonal/>
    </border>
    <border>
      <left/>
      <right style="thin">
        <color theme="0" tint="-0.14963225196081423"/>
      </right>
      <top/>
      <bottom style="thin">
        <color theme="0" tint="-0.14963225196081423"/>
      </bottom>
      <diagonal/>
    </border>
    <border>
      <left/>
      <right style="thin">
        <color theme="0" tint="-0.14966277047029022"/>
      </right>
      <top/>
      <bottom style="thin">
        <color theme="0" tint="-0.14966277047029022"/>
      </bottom>
      <diagonal/>
    </border>
    <border>
      <left/>
      <right style="thin">
        <color theme="0" tint="-0.14969328897976622"/>
      </right>
      <top/>
      <bottom style="thin">
        <color theme="0" tint="-0.14969328897976622"/>
      </bottom>
      <diagonal/>
    </border>
    <border>
      <left/>
      <right style="thin">
        <color theme="0" tint="-0.14972380748924222"/>
      </right>
      <top/>
      <bottom style="thin">
        <color theme="0" tint="-0.14972380748924222"/>
      </bottom>
      <diagonal/>
    </border>
    <border>
      <left/>
      <right style="thin">
        <color theme="0" tint="-0.14975432599871821"/>
      </right>
      <top/>
      <bottom style="thin">
        <color theme="0" tint="-0.14975432599871821"/>
      </bottom>
      <diagonal/>
    </border>
    <border>
      <left/>
      <right style="thin">
        <color theme="0" tint="-0.14978484450819421"/>
      </right>
      <top/>
      <bottom style="thin">
        <color theme="0" tint="-0.14978484450819421"/>
      </bottom>
      <diagonal/>
    </border>
    <border>
      <left/>
      <right style="thin">
        <color theme="0" tint="-0.14981536301767021"/>
      </right>
      <top/>
      <bottom style="thin">
        <color theme="0" tint="-0.14981536301767021"/>
      </bottom>
      <diagonal/>
    </border>
    <border>
      <left/>
      <right style="thin">
        <color theme="0" tint="-0.1498458815271462"/>
      </right>
      <top/>
      <bottom style="thin">
        <color theme="0" tint="-0.1498458815271462"/>
      </bottom>
      <diagonal/>
    </border>
    <border>
      <left/>
      <right style="thin">
        <color theme="0" tint="-0.1498764000366222"/>
      </right>
      <top/>
      <bottom style="thin">
        <color theme="0" tint="-0.1498764000366222"/>
      </bottom>
      <diagonal/>
    </border>
    <border>
      <left style="thin">
        <color theme="0" tint="-0.14996795556505021"/>
      </left>
      <right/>
      <top/>
      <bottom style="thin">
        <color theme="0" tint="-0.14990691854609822"/>
      </bottom>
      <diagonal/>
    </border>
    <border>
      <left/>
      <right style="thin">
        <color theme="0" tint="-0.14996795556505021"/>
      </right>
      <top/>
      <bottom style="thin">
        <color theme="0" tint="-0.14990691854609822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3743705557422"/>
      </bottom>
      <diagonal/>
    </border>
    <border>
      <left style="thin">
        <color theme="0" tint="-0.14996795556505021"/>
      </left>
      <right/>
      <top/>
      <bottom style="thin">
        <color theme="0" tint="-0.14993743705557422"/>
      </bottom>
      <diagonal/>
    </border>
    <border>
      <left/>
      <right style="thin">
        <color theme="0" tint="-0.14996795556505021"/>
      </right>
      <top/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/>
      <right/>
      <top/>
      <bottom style="thin">
        <color theme="0" tint="-0.14920499282815028"/>
      </bottom>
      <diagonal/>
    </border>
    <border>
      <left/>
      <right/>
      <top/>
      <bottom style="thin">
        <color theme="0" tint="-0.14923551133762628"/>
      </bottom>
      <diagonal/>
    </border>
    <border>
      <left/>
      <right/>
      <top/>
      <bottom style="thin">
        <color theme="0" tint="-0.14926602984710227"/>
      </bottom>
      <diagonal/>
    </border>
    <border>
      <left/>
      <right/>
      <top/>
      <bottom style="thin">
        <color theme="0" tint="-0.14929654835657827"/>
      </bottom>
      <diagonal/>
    </border>
    <border>
      <left/>
      <right/>
      <top/>
      <bottom style="thin">
        <color theme="0" tint="-0.14932706686605426"/>
      </bottom>
      <diagonal/>
    </border>
    <border>
      <left/>
      <right/>
      <top/>
      <bottom style="thin">
        <color theme="0" tint="-0.14935758537553026"/>
      </bottom>
      <diagonal/>
    </border>
    <border>
      <left/>
      <right/>
      <top/>
      <bottom style="thin">
        <color theme="0" tint="-0.14938810388500626"/>
      </bottom>
      <diagonal/>
    </border>
    <border>
      <left/>
      <right/>
      <top/>
      <bottom style="thin">
        <color theme="0" tint="-0.14941862239448225"/>
      </bottom>
      <diagonal/>
    </border>
    <border>
      <left/>
      <right/>
      <top/>
      <bottom style="thin">
        <color theme="0" tint="-0.14944914090395825"/>
      </bottom>
      <diagonal/>
    </border>
    <border>
      <left/>
      <right/>
      <top/>
      <bottom style="thin">
        <color theme="0" tint="-0.14947965941343425"/>
      </bottom>
      <diagonal/>
    </border>
    <border>
      <left/>
      <right/>
      <top/>
      <bottom style="thin">
        <color theme="0" tint="-0.14951017792291024"/>
      </bottom>
      <diagonal/>
    </border>
    <border>
      <left/>
      <right/>
      <top/>
      <bottom style="thin">
        <color theme="0" tint="-0.14954069643238624"/>
      </bottom>
      <diagonal/>
    </border>
    <border>
      <left/>
      <right/>
      <top/>
      <bottom style="thin">
        <color theme="0" tint="-0.14957121494186223"/>
      </bottom>
      <diagonal/>
    </border>
    <border>
      <left/>
      <right/>
      <top/>
      <bottom style="thin">
        <color theme="0" tint="-0.14960173345133823"/>
      </bottom>
      <diagonal/>
    </border>
    <border>
      <left/>
      <right/>
      <top/>
      <bottom style="thin">
        <color theme="0" tint="-0.14963225196081423"/>
      </bottom>
      <diagonal/>
    </border>
    <border>
      <left/>
      <right/>
      <top/>
      <bottom style="thin">
        <color theme="0" tint="-0.14966277047029022"/>
      </bottom>
      <diagonal/>
    </border>
    <border>
      <left/>
      <right/>
      <top/>
      <bottom style="thin">
        <color theme="0" tint="-0.14969328897976622"/>
      </bottom>
      <diagonal/>
    </border>
    <border>
      <left/>
      <right/>
      <top/>
      <bottom style="thin">
        <color theme="0" tint="-0.14972380748924222"/>
      </bottom>
      <diagonal/>
    </border>
    <border>
      <left/>
      <right/>
      <top/>
      <bottom style="thin">
        <color theme="0" tint="-0.14975432599871821"/>
      </bottom>
      <diagonal/>
    </border>
    <border>
      <left/>
      <right/>
      <top/>
      <bottom style="thin">
        <color theme="0" tint="-0.14978484450819421"/>
      </bottom>
      <diagonal/>
    </border>
    <border>
      <left/>
      <right/>
      <top/>
      <bottom style="thin">
        <color theme="0" tint="-0.14981536301767021"/>
      </bottom>
      <diagonal/>
    </border>
    <border>
      <left/>
      <right/>
      <top/>
      <bottom style="thin">
        <color theme="0" tint="-0.1498458815271462"/>
      </bottom>
      <diagonal/>
    </border>
    <border>
      <left/>
      <right/>
      <top/>
      <bottom style="thin">
        <color theme="0" tint="-0.1498764000366222"/>
      </bottom>
      <diagonal/>
    </border>
    <border>
      <left style="thin">
        <color theme="0" tint="-0.14914395580919829"/>
      </left>
      <right/>
      <top style="thin">
        <color theme="0" tint="-0.14914395580919829"/>
      </top>
      <bottom/>
      <diagonal/>
    </border>
    <border>
      <left/>
      <right/>
      <top/>
      <bottom style="thin">
        <color theme="0" tint="-0.14993743705557422"/>
      </bottom>
      <diagonal/>
    </border>
    <border>
      <left style="thin">
        <color theme="0" tint="-0.14917447431867428"/>
      </left>
      <right/>
      <top style="thin">
        <color theme="0" tint="-0.14917447431867428"/>
      </top>
      <bottom/>
      <diagonal/>
    </border>
    <border>
      <left style="thin">
        <color theme="0" tint="-0.14911343729972229"/>
      </left>
      <right style="thin">
        <color theme="0" tint="-0.14911343729972229"/>
      </right>
      <top style="thin">
        <color theme="0" tint="-0.14911343729972229"/>
      </top>
      <bottom/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14990691854609822"/>
      </left>
      <right/>
      <top/>
      <bottom/>
      <diagonal/>
    </border>
    <border>
      <left style="thin">
        <color theme="0" tint="-0.1498764000366222"/>
      </left>
      <right style="thin">
        <color theme="0" tint="-0.1498764000366222"/>
      </right>
      <top/>
      <bottom/>
      <diagonal/>
    </border>
    <border>
      <left/>
      <right/>
      <top/>
      <bottom style="thin">
        <color theme="0" tint="-0.14917447431867428"/>
      </bottom>
      <diagonal/>
    </border>
    <border>
      <left style="thin">
        <color theme="0" tint="-0.14914395580919829"/>
      </left>
      <right/>
      <top/>
      <bottom/>
      <diagonal/>
    </border>
    <border>
      <left style="thin">
        <color theme="0" tint="-0.14911343729972229"/>
      </left>
      <right/>
      <top/>
      <bottom/>
      <diagonal/>
    </border>
    <border>
      <left style="thin">
        <color theme="0" tint="-0.14908291879024629"/>
      </left>
      <right style="thin">
        <color theme="0" tint="-0.14908291879024629"/>
      </right>
      <top/>
      <bottom/>
      <diagonal/>
    </border>
    <border>
      <left style="thin">
        <color theme="0" tint="-0.14993743705557422"/>
      </left>
      <right style="thin">
        <color theme="0" tint="-0.14993743705557422"/>
      </right>
      <top/>
      <bottom/>
      <diagonal/>
    </border>
    <border>
      <left/>
      <right style="thin">
        <color theme="0" tint="-0.14990691854609822"/>
      </right>
      <top/>
      <bottom style="thin">
        <color theme="0" tint="-0.14990691854609822"/>
      </bottom>
      <diagonal/>
    </border>
    <border>
      <left style="thin">
        <color theme="0" tint="-0.14969328897976622"/>
      </left>
      <right style="thin">
        <color theme="0" tint="-0.14969328897976622"/>
      </right>
      <top style="thin">
        <color theme="0" tint="-0.14972380748924222"/>
      </top>
      <bottom/>
      <diagonal/>
    </border>
    <border>
      <left style="thin">
        <color theme="0" tint="-0.14911343729972229"/>
      </left>
      <right style="thin">
        <color theme="0" tint="-0.14911343729972229"/>
      </right>
      <top style="thin">
        <color theme="0" tint="-0.14911343729972229"/>
      </top>
      <bottom style="thin">
        <color theme="0" tint="-0.14908291879024629"/>
      </bottom>
      <diagonal/>
    </border>
    <border>
      <left style="thin">
        <color theme="0" tint="-0.14911343729972229"/>
      </left>
      <right style="thin">
        <color theme="0" tint="-0.14996795556505021"/>
      </right>
      <top style="thin">
        <color theme="0" tint="-0.14911343729972229"/>
      </top>
      <bottom style="thin">
        <color theme="0" tint="-0.14908291879024629"/>
      </bottom>
      <diagonal/>
    </border>
    <border>
      <left style="thin">
        <color theme="0" tint="-0.14993743705557422"/>
      </left>
      <right style="thin">
        <color theme="0" tint="-0.14911343729972229"/>
      </right>
      <top style="thin">
        <color theme="0" tint="-0.1498764000366222"/>
      </top>
      <bottom style="thin">
        <color theme="0" tint="-0.14990691854609822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165" fontId="8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7" fillId="0" borderId="0" applyFont="0" applyFill="0" applyBorder="0" applyAlignment="0" applyProtection="0"/>
  </cellStyleXfs>
  <cellXfs count="609">
    <xf numFmtId="0" fontId="0" fillId="0" borderId="0" xfId="0"/>
    <xf numFmtId="3" fontId="2" fillId="0" borderId="0" xfId="0" applyNumberFormat="1" applyFont="1" applyBorder="1" applyAlignment="1" applyProtection="1">
      <alignment horizontal="centerContinuous"/>
      <protection hidden="1"/>
    </xf>
    <xf numFmtId="3" fontId="3" fillId="0" borderId="0" xfId="0" applyNumberFormat="1" applyFont="1" applyFill="1" applyBorder="1" applyAlignment="1" applyProtection="1">
      <protection hidden="1"/>
    </xf>
    <xf numFmtId="3" fontId="4" fillId="0" borderId="0" xfId="0" applyNumberFormat="1" applyFont="1" applyFill="1" applyBorder="1" applyAlignment="1" applyProtection="1">
      <protection hidden="1"/>
    </xf>
    <xf numFmtId="3" fontId="3" fillId="0" borderId="0" xfId="0" applyNumberFormat="1" applyFont="1" applyBorder="1" applyAlignment="1" applyProtection="1">
      <protection hidden="1"/>
    </xf>
    <xf numFmtId="3" fontId="6" fillId="0" borderId="0" xfId="0" applyNumberFormat="1" applyFont="1" applyBorder="1" applyAlignment="1" applyProtection="1">
      <protection hidden="1"/>
    </xf>
    <xf numFmtId="3" fontId="3" fillId="0" borderId="0" xfId="1" applyNumberFormat="1" applyFont="1" applyFill="1" applyBorder="1" applyProtection="1">
      <protection hidden="1"/>
    </xf>
    <xf numFmtId="3" fontId="3" fillId="0" borderId="0" xfId="1" applyNumberFormat="1" applyFont="1" applyBorder="1" applyProtection="1">
      <protection hidden="1"/>
    </xf>
    <xf numFmtId="3" fontId="3" fillId="0" borderId="0" xfId="1" applyNumberFormat="1" applyFont="1" applyFill="1" applyBorder="1" applyAlignment="1" applyProtection="1">
      <alignment horizontal="left"/>
      <protection hidden="1"/>
    </xf>
    <xf numFmtId="3" fontId="3" fillId="2" borderId="0" xfId="1" applyNumberFormat="1" applyFont="1" applyFill="1" applyBorder="1" applyProtection="1">
      <protection hidden="1"/>
    </xf>
    <xf numFmtId="3" fontId="3" fillId="0" borderId="1" xfId="1" applyNumberFormat="1" applyFont="1" applyBorder="1" applyProtection="1">
      <protection hidden="1"/>
    </xf>
    <xf numFmtId="3" fontId="2" fillId="0" borderId="0" xfId="0" applyNumberFormat="1" applyFont="1" applyBorder="1" applyAlignment="1" applyProtection="1">
      <protection hidden="1"/>
    </xf>
    <xf numFmtId="0" fontId="17" fillId="0" borderId="0" xfId="4" applyFont="1" applyAlignment="1" applyProtection="1">
      <alignment horizontal="center"/>
      <protection hidden="1"/>
    </xf>
    <xf numFmtId="0" fontId="18" fillId="0" borderId="0" xfId="4" applyFont="1" applyAlignment="1" applyProtection="1">
      <alignment horizontal="center"/>
      <protection hidden="1"/>
    </xf>
    <xf numFmtId="3" fontId="5" fillId="0" borderId="0" xfId="0" applyNumberFormat="1" applyFont="1" applyBorder="1" applyAlignment="1" applyProtection="1">
      <alignment horizontal="left"/>
      <protection hidden="1"/>
    </xf>
    <xf numFmtId="3" fontId="5" fillId="0" borderId="0" xfId="0" applyNumberFormat="1" applyFont="1" applyFill="1" applyBorder="1" applyAlignment="1" applyProtection="1">
      <alignment horizontal="left"/>
      <protection hidden="1"/>
    </xf>
    <xf numFmtId="4" fontId="5" fillId="0" borderId="0" xfId="0" applyNumberFormat="1" applyFont="1" applyFill="1" applyBorder="1" applyAlignment="1" applyProtection="1">
      <alignment horizontal="left"/>
      <protection hidden="1"/>
    </xf>
    <xf numFmtId="3" fontId="20" fillId="0" borderId="0" xfId="0" applyNumberFormat="1" applyFont="1" applyBorder="1" applyAlignment="1" applyProtection="1">
      <alignment horizontal="centerContinuous"/>
      <protection hidden="1"/>
    </xf>
    <xf numFmtId="3" fontId="21" fillId="0" borderId="0" xfId="0" applyNumberFormat="1" applyFont="1" applyBorder="1" applyAlignment="1" applyProtection="1">
      <alignment horizontal="centerContinuous"/>
      <protection hidden="1"/>
    </xf>
    <xf numFmtId="0" fontId="21" fillId="0" borderId="0" xfId="0" applyFont="1" applyProtection="1">
      <protection hidden="1"/>
    </xf>
    <xf numFmtId="3" fontId="19" fillId="0" borderId="0" xfId="0" applyNumberFormat="1" applyFont="1" applyFill="1" applyBorder="1" applyAlignment="1" applyProtection="1">
      <protection hidden="1"/>
    </xf>
    <xf numFmtId="3" fontId="5" fillId="0" borderId="0" xfId="0" applyNumberFormat="1" applyFont="1" applyBorder="1" applyAlignment="1" applyProtection="1">
      <alignment horizontal="center"/>
      <protection hidden="1"/>
    </xf>
    <xf numFmtId="4" fontId="19" fillId="0" borderId="0" xfId="0" applyNumberFormat="1" applyFont="1" applyFill="1" applyBorder="1" applyAlignment="1" applyProtection="1">
      <protection hidden="1"/>
    </xf>
    <xf numFmtId="3" fontId="21" fillId="0" borderId="0" xfId="0" applyNumberFormat="1" applyFont="1" applyBorder="1" applyAlignment="1" applyProtection="1">
      <protection hidden="1"/>
    </xf>
    <xf numFmtId="3" fontId="21" fillId="0" borderId="0" xfId="0" applyNumberFormat="1" applyFont="1" applyFill="1" applyBorder="1" applyAlignment="1" applyProtection="1">
      <alignment horizontal="left"/>
      <protection hidden="1"/>
    </xf>
    <xf numFmtId="3" fontId="21" fillId="0" borderId="0" xfId="0" applyNumberFormat="1" applyFont="1" applyFill="1" applyBorder="1" applyAlignment="1" applyProtection="1">
      <alignment horizontal="center"/>
      <protection hidden="1"/>
    </xf>
    <xf numFmtId="0" fontId="19" fillId="0" borderId="0" xfId="0" applyFont="1" applyAlignment="1" applyProtection="1">
      <alignment horizontal="center" vertical="center" wrapText="1"/>
      <protection hidden="1"/>
    </xf>
    <xf numFmtId="3" fontId="19" fillId="0" borderId="0" xfId="0" applyNumberFormat="1" applyFont="1" applyAlignment="1" applyProtection="1">
      <alignment horizontal="center" vertical="center" wrapText="1"/>
      <protection hidden="1"/>
    </xf>
    <xf numFmtId="3" fontId="21" fillId="0" borderId="0" xfId="0" applyNumberFormat="1" applyFont="1" applyProtection="1">
      <protection hidden="1"/>
    </xf>
    <xf numFmtId="0" fontId="21" fillId="0" borderId="0" xfId="0" applyFont="1" applyAlignment="1" applyProtection="1">
      <protection hidden="1"/>
    </xf>
    <xf numFmtId="4" fontId="21" fillId="0" borderId="0" xfId="0" applyNumberFormat="1" applyFont="1" applyProtection="1">
      <protection hidden="1"/>
    </xf>
    <xf numFmtId="3" fontId="21" fillId="0" borderId="0" xfId="0" applyNumberFormat="1" applyFont="1" applyBorder="1" applyProtection="1">
      <protection hidden="1"/>
    </xf>
    <xf numFmtId="3" fontId="20" fillId="0" borderId="0" xfId="0" applyNumberFormat="1" applyFont="1" applyBorder="1" applyAlignment="1" applyProtection="1">
      <alignment horizontal="center"/>
      <protection hidden="1"/>
    </xf>
    <xf numFmtId="3" fontId="22" fillId="0" borderId="0" xfId="0" applyNumberFormat="1" applyFont="1" applyBorder="1" applyAlignment="1" applyProtection="1">
      <alignment horizontal="center"/>
      <protection hidden="1"/>
    </xf>
    <xf numFmtId="3" fontId="22" fillId="0" borderId="0" xfId="0" applyNumberFormat="1" applyFont="1" applyFill="1" applyBorder="1" applyAlignment="1" applyProtection="1">
      <alignment horizontal="center"/>
      <protection hidden="1"/>
    </xf>
    <xf numFmtId="4" fontId="22" fillId="0" borderId="0" xfId="0" applyNumberFormat="1" applyFont="1" applyFill="1" applyBorder="1" applyAlignment="1" applyProtection="1">
      <alignment horizontal="center"/>
      <protection hidden="1"/>
    </xf>
    <xf numFmtId="43" fontId="21" fillId="0" borderId="0" xfId="1" applyFont="1" applyAlignment="1" applyProtection="1">
      <alignment horizontal="center" wrapText="1"/>
      <protection hidden="1"/>
    </xf>
    <xf numFmtId="4" fontId="21" fillId="0" borderId="0" xfId="1" applyNumberFormat="1" applyFont="1" applyAlignment="1" applyProtection="1">
      <alignment wrapText="1"/>
      <protection hidden="1"/>
    </xf>
    <xf numFmtId="4" fontId="21" fillId="0" borderId="0" xfId="1" applyNumberFormat="1" applyFont="1" applyBorder="1" applyAlignment="1" applyProtection="1">
      <alignment wrapText="1"/>
      <protection hidden="1"/>
    </xf>
    <xf numFmtId="4" fontId="21" fillId="0" borderId="0" xfId="1" applyNumberFormat="1" applyFont="1" applyBorder="1" applyAlignment="1" applyProtection="1">
      <alignment horizontal="right" wrapText="1"/>
      <protection hidden="1"/>
    </xf>
    <xf numFmtId="4" fontId="21" fillId="0" borderId="0" xfId="1" applyNumberFormat="1" applyFont="1" applyAlignment="1" applyProtection="1">
      <alignment horizontal="right" wrapText="1"/>
      <protection hidden="1"/>
    </xf>
    <xf numFmtId="0" fontId="21" fillId="0" borderId="0" xfId="0" applyFont="1" applyBorder="1" applyProtection="1">
      <protection hidden="1"/>
    </xf>
    <xf numFmtId="3" fontId="24" fillId="0" borderId="0" xfId="3" applyNumberFormat="1" applyFont="1" applyFill="1" applyBorder="1" applyProtection="1">
      <protection hidden="1"/>
    </xf>
    <xf numFmtId="3" fontId="25" fillId="0" borderId="0" xfId="3" applyNumberFormat="1" applyFont="1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protection hidden="1"/>
    </xf>
    <xf numFmtId="0" fontId="16" fillId="0" borderId="0" xfId="3" applyNumberFormat="1" applyFont="1" applyFill="1" applyBorder="1" applyAlignment="1" applyProtection="1">
      <alignment horizontal="center"/>
      <protection hidden="1"/>
    </xf>
    <xf numFmtId="3" fontId="19" fillId="0" borderId="0" xfId="0" applyNumberFormat="1" applyFont="1" applyFill="1" applyBorder="1" applyAlignment="1" applyProtection="1">
      <alignment horizontal="left"/>
      <protection hidden="1"/>
    </xf>
    <xf numFmtId="3" fontId="3" fillId="2" borderId="0" xfId="2" applyNumberFormat="1" applyFont="1" applyFill="1" applyBorder="1" applyAlignment="1" applyProtection="1">
      <alignment horizontal="right"/>
      <protection hidden="1"/>
    </xf>
    <xf numFmtId="3" fontId="3" fillId="0" borderId="0" xfId="3" applyNumberFormat="1" applyFont="1" applyFill="1" applyBorder="1" applyProtection="1">
      <protection hidden="1"/>
    </xf>
    <xf numFmtId="3" fontId="4" fillId="0" borderId="0" xfId="3" applyNumberFormat="1" applyFont="1" applyFill="1" applyBorder="1" applyAlignment="1" applyProtection="1">
      <alignment horizontal="center"/>
      <protection hidden="1"/>
    </xf>
    <xf numFmtId="3" fontId="3" fillId="0" borderId="0" xfId="3" applyNumberFormat="1" applyFont="1" applyBorder="1" applyProtection="1">
      <protection hidden="1"/>
    </xf>
    <xf numFmtId="3" fontId="3" fillId="0" borderId="0" xfId="3" applyNumberFormat="1" applyFont="1" applyBorder="1" applyAlignment="1" applyProtection="1">
      <alignment horizontal="left"/>
      <protection hidden="1"/>
    </xf>
    <xf numFmtId="3" fontId="4" fillId="0" borderId="0" xfId="3" applyNumberFormat="1" applyFont="1" applyBorder="1" applyProtection="1">
      <protection hidden="1"/>
    </xf>
    <xf numFmtId="3" fontId="3" fillId="0" borderId="0" xfId="2" applyNumberFormat="1" applyFont="1" applyFill="1" applyBorder="1" applyAlignment="1" applyProtection="1">
      <alignment horizontal="right"/>
      <protection hidden="1"/>
    </xf>
    <xf numFmtId="0" fontId="14" fillId="0" borderId="0" xfId="4" applyFont="1" applyProtection="1">
      <protection hidden="1"/>
    </xf>
    <xf numFmtId="0" fontId="4" fillId="0" borderId="0" xfId="4" applyFont="1" applyAlignment="1" applyProtection="1">
      <alignment vertical="center"/>
      <protection hidden="1"/>
    </xf>
    <xf numFmtId="0" fontId="4" fillId="0" borderId="0" xfId="4" applyFont="1" applyProtection="1">
      <protection hidden="1"/>
    </xf>
    <xf numFmtId="0" fontId="10" fillId="0" borderId="0" xfId="4" applyFont="1" applyProtection="1">
      <protection hidden="1"/>
    </xf>
    <xf numFmtId="3" fontId="6" fillId="0" borderId="0" xfId="3" applyNumberFormat="1" applyFont="1" applyBorder="1" applyAlignment="1" applyProtection="1">
      <alignment horizontal="center"/>
      <protection hidden="1"/>
    </xf>
    <xf numFmtId="0" fontId="4" fillId="0" borderId="0" xfId="4" applyFont="1" applyFill="1" applyAlignment="1" applyProtection="1">
      <alignment horizontal="left"/>
      <protection hidden="1"/>
    </xf>
    <xf numFmtId="3" fontId="21" fillId="2" borderId="0" xfId="2" applyNumberFormat="1" applyFont="1" applyFill="1" applyBorder="1" applyAlignment="1" applyProtection="1">
      <alignment horizontal="right"/>
      <protection hidden="1"/>
    </xf>
    <xf numFmtId="3" fontId="21" fillId="0" borderId="0" xfId="2" applyNumberFormat="1" applyFont="1" applyFill="1" applyBorder="1" applyAlignment="1" applyProtection="1">
      <alignment horizontal="right"/>
      <protection hidden="1"/>
    </xf>
    <xf numFmtId="0" fontId="19" fillId="0" borderId="0" xfId="8" applyFont="1" applyProtection="1">
      <protection hidden="1"/>
    </xf>
    <xf numFmtId="0" fontId="21" fillId="0" borderId="0" xfId="8" applyFont="1" applyProtection="1">
      <protection hidden="1"/>
    </xf>
    <xf numFmtId="0" fontId="21" fillId="0" borderId="0" xfId="8" applyFont="1" applyAlignment="1" applyProtection="1">
      <alignment horizontal="left"/>
      <protection hidden="1"/>
    </xf>
    <xf numFmtId="4" fontId="21" fillId="0" borderId="0" xfId="8" applyNumberFormat="1" applyFont="1" applyFill="1" applyAlignment="1" applyProtection="1">
      <alignment horizontal="right"/>
      <protection hidden="1"/>
    </xf>
    <xf numFmtId="0" fontId="21" fillId="0" borderId="0" xfId="8" applyFont="1" applyAlignment="1" applyProtection="1">
      <protection hidden="1"/>
    </xf>
    <xf numFmtId="0" fontId="21" fillId="0" borderId="0" xfId="8" applyFont="1" applyBorder="1" applyProtection="1">
      <protection hidden="1"/>
    </xf>
    <xf numFmtId="0" fontId="19" fillId="0" borderId="0" xfId="8" applyFont="1" applyBorder="1" applyAlignment="1" applyProtection="1">
      <alignment horizontal="right"/>
      <protection hidden="1"/>
    </xf>
    <xf numFmtId="0" fontId="21" fillId="0" borderId="0" xfId="8" applyFont="1" applyAlignment="1" applyProtection="1">
      <alignment horizontal="right"/>
      <protection hidden="1"/>
    </xf>
    <xf numFmtId="3" fontId="3" fillId="0" borderId="0" xfId="3" applyNumberFormat="1" applyFont="1" applyBorder="1" applyAlignment="1" applyProtection="1">
      <protection hidden="1"/>
    </xf>
    <xf numFmtId="164" fontId="21" fillId="2" borderId="0" xfId="2" applyNumberFormat="1" applyFont="1" applyFill="1" applyBorder="1" applyAlignment="1" applyProtection="1">
      <protection hidden="1"/>
    </xf>
    <xf numFmtId="0" fontId="4" fillId="0" borderId="0" xfId="4" applyFont="1" applyAlignment="1" applyProtection="1">
      <alignment horizontal="left"/>
      <protection hidden="1"/>
    </xf>
    <xf numFmtId="0" fontId="3" fillId="0" borderId="0" xfId="4" applyFont="1" applyProtection="1">
      <protection hidden="1"/>
    </xf>
    <xf numFmtId="0" fontId="6" fillId="0" borderId="0" xfId="4" applyFont="1" applyProtection="1">
      <protection hidden="1"/>
    </xf>
    <xf numFmtId="0" fontId="3" fillId="0" borderId="0" xfId="4" applyFont="1" applyAlignment="1" applyProtection="1">
      <alignment horizontal="left"/>
      <protection hidden="1"/>
    </xf>
    <xf numFmtId="0" fontId="3" fillId="0" borderId="0" xfId="4" applyFont="1" applyAlignment="1" applyProtection="1">
      <alignment vertical="center"/>
      <protection hidden="1"/>
    </xf>
    <xf numFmtId="0" fontId="2" fillId="0" borderId="0" xfId="5" applyFont="1" applyAlignment="1" applyProtection="1">
      <protection locked="0"/>
    </xf>
    <xf numFmtId="165" fontId="6" fillId="5" borderId="0" xfId="4" applyNumberFormat="1" applyFont="1" applyFill="1" applyAlignment="1" applyProtection="1">
      <alignment horizontal="right"/>
      <protection hidden="1"/>
    </xf>
    <xf numFmtId="165" fontId="15" fillId="0" borderId="0" xfId="6" applyNumberFormat="1" applyFont="1" applyAlignment="1" applyProtection="1">
      <alignment horizontal="right"/>
      <protection hidden="1"/>
    </xf>
    <xf numFmtId="165" fontId="6" fillId="0" borderId="0" xfId="4" applyNumberFormat="1" applyFont="1" applyAlignment="1" applyProtection="1">
      <alignment horizontal="right"/>
      <protection hidden="1"/>
    </xf>
    <xf numFmtId="0" fontId="3" fillId="0" borderId="0" xfId="4" applyFont="1" applyFill="1" applyAlignment="1" applyProtection="1">
      <alignment horizontal="left"/>
      <protection hidden="1"/>
    </xf>
    <xf numFmtId="165" fontId="7" fillId="0" borderId="0" xfId="4" applyNumberFormat="1" applyFont="1" applyFill="1" applyAlignment="1" applyProtection="1">
      <alignment horizontal="right"/>
      <protection hidden="1"/>
    </xf>
    <xf numFmtId="0" fontId="3" fillId="0" borderId="0" xfId="4" applyFont="1" applyFill="1" applyProtection="1">
      <protection hidden="1"/>
    </xf>
    <xf numFmtId="0" fontId="7" fillId="0" borderId="0" xfId="4" quotePrefix="1" applyFont="1" applyFill="1" applyBorder="1" applyAlignment="1" applyProtection="1">
      <alignment horizontal="left"/>
      <protection hidden="1"/>
    </xf>
    <xf numFmtId="0" fontId="6" fillId="0" borderId="0" xfId="4" quotePrefix="1" applyFont="1" applyFill="1" applyBorder="1" applyAlignment="1" applyProtection="1">
      <alignment horizontal="left"/>
      <protection hidden="1"/>
    </xf>
    <xf numFmtId="0" fontId="7" fillId="0" borderId="0" xfId="4" applyFont="1" applyFill="1" applyBorder="1" applyAlignment="1" applyProtection="1">
      <alignment horizontal="left"/>
      <protection hidden="1"/>
    </xf>
    <xf numFmtId="0" fontId="4" fillId="0" borderId="0" xfId="4" applyFont="1" applyFill="1" applyBorder="1" applyAlignment="1" applyProtection="1">
      <alignment horizontal="right"/>
      <protection hidden="1"/>
    </xf>
    <xf numFmtId="0" fontId="13" fillId="0" borderId="0" xfId="4" quotePrefix="1" applyFont="1" applyFill="1" applyBorder="1" applyAlignment="1" applyProtection="1">
      <alignment horizontal="left"/>
      <protection hidden="1"/>
    </xf>
    <xf numFmtId="0" fontId="10" fillId="0" borderId="0" xfId="4" quotePrefix="1" applyFont="1" applyFill="1" applyBorder="1" applyAlignment="1" applyProtection="1">
      <alignment horizontal="left"/>
      <protection hidden="1"/>
    </xf>
    <xf numFmtId="0" fontId="4" fillId="0" borderId="0" xfId="4" applyFont="1" applyFill="1" applyBorder="1" applyProtection="1">
      <protection hidden="1"/>
    </xf>
    <xf numFmtId="0" fontId="10" fillId="0" borderId="0" xfId="4" applyFont="1" applyFill="1" applyBorder="1" applyProtection="1">
      <protection hidden="1"/>
    </xf>
    <xf numFmtId="164" fontId="4" fillId="0" borderId="0" xfId="4" applyNumberFormat="1" applyFont="1" applyFill="1" applyBorder="1" applyAlignment="1" applyProtection="1">
      <protection hidden="1"/>
    </xf>
    <xf numFmtId="164" fontId="4" fillId="0" borderId="0" xfId="4" applyNumberFormat="1" applyFont="1" applyFill="1" applyBorder="1" applyAlignment="1" applyProtection="1">
      <alignment horizontal="left"/>
      <protection hidden="1"/>
    </xf>
    <xf numFmtId="15" fontId="9" fillId="0" borderId="0" xfId="4" applyNumberFormat="1" applyFont="1" applyFill="1" applyBorder="1" applyAlignment="1" applyProtection="1">
      <alignment horizontal="left"/>
      <protection hidden="1"/>
    </xf>
    <xf numFmtId="3" fontId="6" fillId="0" borderId="0" xfId="3" applyNumberFormat="1" applyFont="1" applyBorder="1" applyAlignment="1" applyProtection="1">
      <protection hidden="1"/>
    </xf>
    <xf numFmtId="3" fontId="3" fillId="0" borderId="3" xfId="1" applyNumberFormat="1" applyFont="1" applyBorder="1" applyProtection="1">
      <protection hidden="1"/>
    </xf>
    <xf numFmtId="3" fontId="3" fillId="0" borderId="6" xfId="1" applyNumberFormat="1" applyFont="1" applyBorder="1" applyProtection="1">
      <protection hidden="1"/>
    </xf>
    <xf numFmtId="0" fontId="0" fillId="0" borderId="0" xfId="0" applyProtection="1">
      <protection hidden="1"/>
    </xf>
    <xf numFmtId="3" fontId="24" fillId="0" borderId="0" xfId="3" applyNumberFormat="1" applyFont="1" applyBorder="1" applyProtection="1">
      <protection hidden="1"/>
    </xf>
    <xf numFmtId="3" fontId="4" fillId="0" borderId="0" xfId="3" applyNumberFormat="1" applyFont="1" applyFill="1" applyBorder="1" applyProtection="1">
      <protection hidden="1"/>
    </xf>
    <xf numFmtId="3" fontId="3" fillId="0" borderId="0" xfId="1" applyNumberFormat="1" applyFont="1" applyBorder="1" applyAlignment="1" applyProtection="1">
      <alignment horizontal="left"/>
      <protection hidden="1"/>
    </xf>
    <xf numFmtId="3" fontId="4" fillId="0" borderId="0" xfId="3" applyNumberFormat="1" applyFont="1" applyBorder="1" applyAlignment="1" applyProtection="1">
      <protection hidden="1"/>
    </xf>
    <xf numFmtId="0" fontId="0" fillId="0" borderId="11" xfId="0" applyBorder="1" applyProtection="1">
      <protection hidden="1"/>
    </xf>
    <xf numFmtId="0" fontId="0" fillId="0" borderId="9" xfId="0" applyBorder="1" applyProtection="1">
      <protection hidden="1"/>
    </xf>
    <xf numFmtId="0" fontId="0" fillId="0" borderId="5" xfId="0" applyBorder="1" applyProtection="1">
      <protection hidden="1"/>
    </xf>
    <xf numFmtId="3" fontId="4" fillId="0" borderId="0" xfId="1" applyNumberFormat="1" applyFont="1" applyBorder="1" applyAlignment="1" applyProtection="1">
      <protection hidden="1"/>
    </xf>
    <xf numFmtId="3" fontId="4" fillId="0" borderId="0" xfId="1" applyNumberFormat="1" applyFont="1" applyFill="1" applyBorder="1" applyProtection="1">
      <protection hidden="1"/>
    </xf>
    <xf numFmtId="0" fontId="0" fillId="0" borderId="7" xfId="0" applyBorder="1" applyProtection="1">
      <protection hidden="1"/>
    </xf>
    <xf numFmtId="0" fontId="0" fillId="0" borderId="4" xfId="0" applyBorder="1" applyProtection="1">
      <protection hidden="1"/>
    </xf>
    <xf numFmtId="0" fontId="0" fillId="0" borderId="8" xfId="0" applyBorder="1" applyProtection="1">
      <protection hidden="1"/>
    </xf>
    <xf numFmtId="0" fontId="0" fillId="0" borderId="12" xfId="0" applyBorder="1" applyProtection="1">
      <protection hidden="1"/>
    </xf>
    <xf numFmtId="3" fontId="0" fillId="0" borderId="3" xfId="0" applyNumberFormat="1" applyBorder="1" applyProtection="1">
      <protection hidden="1"/>
    </xf>
    <xf numFmtId="0" fontId="0" fillId="0" borderId="0" xfId="0" applyBorder="1" applyProtection="1">
      <protection hidden="1"/>
    </xf>
    <xf numFmtId="0" fontId="0" fillId="0" borderId="13" xfId="0" applyBorder="1" applyProtection="1">
      <protection hidden="1"/>
    </xf>
    <xf numFmtId="3" fontId="4" fillId="0" borderId="0" xfId="1" applyNumberFormat="1" applyFont="1" applyBorder="1" applyProtection="1">
      <protection hidden="1"/>
    </xf>
    <xf numFmtId="3" fontId="4" fillId="0" borderId="0" xfId="3" applyNumberFormat="1" applyFont="1" applyBorder="1" applyAlignment="1" applyProtection="1">
      <alignment horizontal="left"/>
      <protection hidden="1"/>
    </xf>
    <xf numFmtId="3" fontId="0" fillId="0" borderId="6" xfId="0" applyNumberFormat="1" applyBorder="1" applyProtection="1">
      <protection hidden="1"/>
    </xf>
    <xf numFmtId="0" fontId="0" fillId="0" borderId="2" xfId="0" applyBorder="1" applyProtection="1">
      <protection hidden="1"/>
    </xf>
    <xf numFmtId="0" fontId="0" fillId="0" borderId="14" xfId="0" applyBorder="1" applyProtection="1">
      <protection hidden="1"/>
    </xf>
    <xf numFmtId="3" fontId="0" fillId="0" borderId="0" xfId="0" applyNumberFormat="1" applyProtection="1">
      <protection hidden="1"/>
    </xf>
    <xf numFmtId="0" fontId="0" fillId="0" borderId="3" xfId="0" applyBorder="1" applyProtection="1">
      <protection hidden="1"/>
    </xf>
    <xf numFmtId="0" fontId="0" fillId="0" borderId="6" xfId="0" applyBorder="1" applyProtection="1">
      <protection hidden="1"/>
    </xf>
    <xf numFmtId="4" fontId="21" fillId="0" borderId="0" xfId="1" applyNumberFormat="1" applyFont="1" applyBorder="1" applyAlignment="1" applyProtection="1">
      <alignment horizontal="center" wrapText="1"/>
      <protection hidden="1"/>
    </xf>
    <xf numFmtId="4" fontId="21" fillId="0" borderId="0" xfId="1" applyNumberFormat="1" applyFont="1" applyAlignment="1" applyProtection="1">
      <alignment horizontal="center" wrapText="1"/>
      <protection hidden="1"/>
    </xf>
    <xf numFmtId="4" fontId="21" fillId="0" borderId="0" xfId="1" applyNumberFormat="1" applyFont="1" applyAlignment="1" applyProtection="1">
      <alignment horizontal="right"/>
      <protection hidden="1"/>
    </xf>
    <xf numFmtId="0" fontId="23" fillId="0" borderId="0" xfId="0" applyFont="1" applyBorder="1" applyProtection="1">
      <protection hidden="1"/>
    </xf>
    <xf numFmtId="0" fontId="19" fillId="0" borderId="0" xfId="0" applyFont="1" applyAlignment="1" applyProtection="1">
      <protection hidden="1"/>
    </xf>
    <xf numFmtId="0" fontId="19" fillId="0" borderId="0" xfId="0" applyFont="1" applyAlignment="1" applyProtection="1">
      <alignment horizontal="left"/>
      <protection hidden="1"/>
    </xf>
    <xf numFmtId="4" fontId="19" fillId="0" borderId="0" xfId="0" applyNumberFormat="1" applyFont="1" applyAlignment="1" applyProtection="1">
      <alignment horizontal="center" vertical="center" wrapText="1"/>
      <protection hidden="1"/>
    </xf>
    <xf numFmtId="0" fontId="21" fillId="0" borderId="0" xfId="0" applyFont="1" applyAlignment="1" applyProtection="1">
      <alignment horizontal="center" vertical="center"/>
      <protection hidden="1"/>
    </xf>
    <xf numFmtId="0" fontId="6" fillId="0" borderId="0" xfId="4" applyFont="1" applyFill="1" applyBorder="1" applyProtection="1">
      <protection hidden="1"/>
    </xf>
    <xf numFmtId="0" fontId="3" fillId="0" borderId="0" xfId="4" applyFont="1" applyFill="1" applyBorder="1" applyProtection="1">
      <protection hidden="1"/>
    </xf>
    <xf numFmtId="0" fontId="3" fillId="0" borderId="0" xfId="4" applyFont="1" applyFill="1" applyBorder="1" applyAlignment="1" applyProtection="1">
      <alignment horizontal="left"/>
      <protection hidden="1"/>
    </xf>
    <xf numFmtId="0" fontId="10" fillId="0" borderId="0" xfId="4" applyFont="1" applyFill="1" applyBorder="1" applyAlignment="1" applyProtection="1">
      <alignment horizontal="right"/>
      <protection hidden="1"/>
    </xf>
    <xf numFmtId="0" fontId="11" fillId="0" borderId="0" xfId="4" applyFont="1" applyFill="1" applyBorder="1" applyProtection="1">
      <protection hidden="1"/>
    </xf>
    <xf numFmtId="0" fontId="4" fillId="0" borderId="0" xfId="4" applyFont="1" applyAlignment="1" applyProtection="1">
      <protection hidden="1"/>
    </xf>
    <xf numFmtId="165" fontId="3" fillId="0" borderId="0" xfId="4" applyNumberFormat="1" applyFont="1" applyFill="1" applyAlignment="1" applyProtection="1">
      <alignment horizontal="right"/>
      <protection hidden="1"/>
    </xf>
    <xf numFmtId="165" fontId="3" fillId="8" borderId="0" xfId="4" applyNumberFormat="1" applyFont="1" applyFill="1" applyAlignment="1" applyProtection="1">
      <alignment horizontal="right"/>
      <protection hidden="1"/>
    </xf>
    <xf numFmtId="165" fontId="3" fillId="0" borderId="0" xfId="4" applyNumberFormat="1" applyFont="1" applyAlignment="1" applyProtection="1">
      <alignment horizontal="right"/>
      <protection hidden="1"/>
    </xf>
    <xf numFmtId="165" fontId="3" fillId="5" borderId="0" xfId="4" applyNumberFormat="1" applyFont="1" applyFill="1" applyAlignment="1" applyProtection="1">
      <alignment horizontal="right"/>
      <protection hidden="1"/>
    </xf>
    <xf numFmtId="4" fontId="0" fillId="0" borderId="0" xfId="0" applyNumberFormat="1" applyProtection="1">
      <protection hidden="1"/>
    </xf>
    <xf numFmtId="0" fontId="3" fillId="0" borderId="0" xfId="4" applyFont="1" applyProtection="1">
      <protection locked="0"/>
    </xf>
    <xf numFmtId="0" fontId="0" fillId="0" borderId="0" xfId="0" applyProtection="1">
      <protection locked="0"/>
    </xf>
    <xf numFmtId="0" fontId="3" fillId="0" borderId="0" xfId="4" applyFont="1" applyFill="1" applyAlignment="1" applyProtection="1">
      <alignment horizontal="left"/>
      <protection locked="0"/>
    </xf>
    <xf numFmtId="3" fontId="19" fillId="0" borderId="0" xfId="0" applyNumberFormat="1" applyFont="1" applyBorder="1" applyAlignment="1" applyProtection="1">
      <alignment horizontal="left"/>
      <protection hidden="1"/>
    </xf>
    <xf numFmtId="0" fontId="19" fillId="0" borderId="0" xfId="8" applyFont="1" applyAlignment="1" applyProtection="1">
      <alignment horizontal="left"/>
      <protection hidden="1"/>
    </xf>
    <xf numFmtId="0" fontId="0" fillId="0" borderId="0" xfId="0" applyFill="1" applyBorder="1" applyProtection="1">
      <protection hidden="1"/>
    </xf>
    <xf numFmtId="3" fontId="21" fillId="0" borderId="0" xfId="0" applyNumberFormat="1" applyFont="1" applyFill="1" applyProtection="1">
      <protection hidden="1"/>
    </xf>
    <xf numFmtId="0" fontId="21" fillId="6" borderId="0" xfId="0" applyFont="1" applyFill="1" applyProtection="1">
      <protection hidden="1"/>
    </xf>
    <xf numFmtId="3" fontId="4" fillId="9" borderId="0" xfId="3" applyNumberFormat="1" applyFont="1" applyFill="1" applyBorder="1" applyAlignment="1" applyProtection="1">
      <alignment horizontal="center"/>
      <protection hidden="1"/>
    </xf>
    <xf numFmtId="3" fontId="3" fillId="9" borderId="0" xfId="1" applyNumberFormat="1" applyFont="1" applyFill="1" applyBorder="1" applyProtection="1">
      <protection hidden="1"/>
    </xf>
    <xf numFmtId="0" fontId="0" fillId="9" borderId="0" xfId="0" applyFill="1" applyProtection="1">
      <protection hidden="1"/>
    </xf>
    <xf numFmtId="3" fontId="3" fillId="6" borderId="0" xfId="3" applyNumberFormat="1" applyFont="1" applyFill="1" applyBorder="1" applyProtection="1">
      <protection locked="0"/>
    </xf>
    <xf numFmtId="1" fontId="3" fillId="6" borderId="0" xfId="3" applyNumberFormat="1" applyFont="1" applyFill="1" applyBorder="1" applyAlignment="1" applyProtection="1">
      <alignment horizontal="left"/>
      <protection locked="0"/>
    </xf>
    <xf numFmtId="1" fontId="4" fillId="0" borderId="0" xfId="3" applyNumberFormat="1" applyFont="1" applyFill="1" applyBorder="1" applyAlignment="1" applyProtection="1">
      <alignment horizontal="left"/>
      <protection hidden="1"/>
    </xf>
    <xf numFmtId="0" fontId="19" fillId="0" borderId="0" xfId="8" applyFont="1" applyAlignment="1" applyProtection="1">
      <protection hidden="1"/>
    </xf>
    <xf numFmtId="3" fontId="19" fillId="0" borderId="0" xfId="0" applyNumberFormat="1" applyFont="1" applyBorder="1" applyAlignment="1" applyProtection="1">
      <protection hidden="1"/>
    </xf>
    <xf numFmtId="0" fontId="4" fillId="0" borderId="0" xfId="4" applyFont="1" applyFill="1" applyAlignment="1" applyProtection="1">
      <alignment horizontal="left"/>
      <protection hidden="1"/>
    </xf>
    <xf numFmtId="0" fontId="21" fillId="0" borderId="0" xfId="0" applyFont="1" applyFill="1" applyAlignment="1" applyProtection="1">
      <protection hidden="1"/>
    </xf>
    <xf numFmtId="0" fontId="19" fillId="0" borderId="0" xfId="0" applyFont="1" applyFill="1" applyAlignment="1" applyProtection="1">
      <protection hidden="1"/>
    </xf>
    <xf numFmtId="3" fontId="3" fillId="0" borderId="10" xfId="3" applyNumberFormat="1" applyFont="1" applyFill="1" applyBorder="1" applyAlignment="1" applyProtection="1">
      <alignment horizontal="right"/>
      <protection hidden="1"/>
    </xf>
    <xf numFmtId="0" fontId="4" fillId="0" borderId="0" xfId="4" applyFont="1" applyAlignment="1" applyProtection="1">
      <alignment horizontal="left"/>
      <protection hidden="1"/>
    </xf>
    <xf numFmtId="3" fontId="4" fillId="0" borderId="0" xfId="0" applyNumberFormat="1" applyFont="1" applyFill="1" applyBorder="1" applyAlignment="1" applyProtection="1">
      <alignment horizontal="right"/>
      <protection hidden="1"/>
    </xf>
    <xf numFmtId="1" fontId="4" fillId="0" borderId="0" xfId="0" applyNumberFormat="1" applyFont="1" applyBorder="1" applyAlignment="1" applyProtection="1">
      <alignment horizontal="center"/>
      <protection hidden="1"/>
    </xf>
    <xf numFmtId="3" fontId="4" fillId="0" borderId="15" xfId="3" applyNumberFormat="1" applyFont="1" applyFill="1" applyBorder="1" applyAlignment="1" applyProtection="1">
      <alignment horizontal="right"/>
      <protection hidden="1"/>
    </xf>
    <xf numFmtId="4" fontId="21" fillId="6" borderId="28" xfId="8" applyNumberFormat="1" applyFont="1" applyFill="1" applyBorder="1" applyAlignment="1" applyProtection="1">
      <alignment horizontal="right"/>
      <protection locked="0"/>
    </xf>
    <xf numFmtId="4" fontId="21" fillId="6" borderId="29" xfId="8" applyNumberFormat="1" applyFont="1" applyFill="1" applyBorder="1" applyAlignment="1" applyProtection="1">
      <alignment horizontal="right"/>
      <protection locked="0"/>
    </xf>
    <xf numFmtId="4" fontId="21" fillId="6" borderId="31" xfId="8" applyNumberFormat="1" applyFont="1" applyFill="1" applyBorder="1" applyAlignment="1" applyProtection="1">
      <alignment horizontal="right"/>
      <protection locked="0"/>
    </xf>
    <xf numFmtId="4" fontId="21" fillId="6" borderId="32" xfId="8" applyNumberFormat="1" applyFont="1" applyFill="1" applyBorder="1" applyAlignment="1" applyProtection="1">
      <alignment horizontal="right"/>
      <protection locked="0"/>
    </xf>
    <xf numFmtId="4" fontId="21" fillId="6" borderId="34" xfId="8" applyNumberFormat="1" applyFont="1" applyFill="1" applyBorder="1" applyAlignment="1" applyProtection="1">
      <alignment horizontal="right"/>
      <protection locked="0"/>
    </xf>
    <xf numFmtId="4" fontId="21" fillId="6" borderId="36" xfId="8" applyNumberFormat="1" applyFont="1" applyFill="1" applyBorder="1" applyAlignment="1" applyProtection="1">
      <alignment horizontal="right"/>
      <protection locked="0"/>
    </xf>
    <xf numFmtId="4" fontId="21" fillId="6" borderId="38" xfId="8" applyNumberFormat="1" applyFont="1" applyFill="1" applyBorder="1" applyAlignment="1" applyProtection="1">
      <alignment horizontal="right"/>
      <protection locked="0"/>
    </xf>
    <xf numFmtId="4" fontId="21" fillId="6" borderId="37" xfId="8" applyNumberFormat="1" applyFont="1" applyFill="1" applyBorder="1" applyAlignment="1" applyProtection="1">
      <alignment horizontal="right"/>
      <protection locked="0"/>
    </xf>
    <xf numFmtId="4" fontId="21" fillId="6" borderId="40" xfId="8" applyNumberFormat="1" applyFont="1" applyFill="1" applyBorder="1" applyAlignment="1" applyProtection="1">
      <alignment horizontal="right"/>
      <protection locked="0"/>
    </xf>
    <xf numFmtId="4" fontId="21" fillId="6" borderId="39" xfId="8" applyNumberFormat="1" applyFont="1" applyFill="1" applyBorder="1" applyAlignment="1" applyProtection="1">
      <alignment horizontal="right"/>
      <protection locked="0"/>
    </xf>
    <xf numFmtId="0" fontId="21" fillId="3" borderId="84" xfId="0" applyFont="1" applyFill="1" applyBorder="1" applyAlignment="1" applyProtection="1">
      <protection locked="0"/>
    </xf>
    <xf numFmtId="0" fontId="21" fillId="3" borderId="85" xfId="0" applyFont="1" applyFill="1" applyBorder="1" applyAlignment="1" applyProtection="1">
      <protection locked="0"/>
    </xf>
    <xf numFmtId="0" fontId="21" fillId="3" borderId="86" xfId="0" applyFont="1" applyFill="1" applyBorder="1" applyAlignment="1" applyProtection="1">
      <protection locked="0"/>
    </xf>
    <xf numFmtId="0" fontId="21" fillId="3" borderId="87" xfId="0" applyFont="1" applyFill="1" applyBorder="1" applyAlignment="1" applyProtection="1">
      <protection locked="0"/>
    </xf>
    <xf numFmtId="0" fontId="21" fillId="3" borderId="88" xfId="0" applyFont="1" applyFill="1" applyBorder="1" applyAlignment="1" applyProtection="1">
      <protection locked="0"/>
    </xf>
    <xf numFmtId="0" fontId="21" fillId="3" borderId="89" xfId="0" applyFont="1" applyFill="1" applyBorder="1" applyAlignment="1" applyProtection="1">
      <protection locked="0"/>
    </xf>
    <xf numFmtId="0" fontId="21" fillId="3" borderId="90" xfId="0" applyFont="1" applyFill="1" applyBorder="1" applyAlignment="1" applyProtection="1">
      <protection locked="0"/>
    </xf>
    <xf numFmtId="0" fontId="21" fillId="3" borderId="91" xfId="0" applyFont="1" applyFill="1" applyBorder="1" applyAlignment="1" applyProtection="1">
      <protection locked="0"/>
    </xf>
    <xf numFmtId="0" fontId="21" fillId="3" borderId="92" xfId="0" applyFont="1" applyFill="1" applyBorder="1" applyAlignment="1" applyProtection="1">
      <protection locked="0"/>
    </xf>
    <xf numFmtId="0" fontId="21" fillId="6" borderId="72" xfId="0" applyFont="1" applyFill="1" applyBorder="1" applyProtection="1">
      <protection locked="0"/>
    </xf>
    <xf numFmtId="0" fontId="21" fillId="3" borderId="93" xfId="0" applyFont="1" applyFill="1" applyBorder="1" applyAlignment="1" applyProtection="1">
      <protection locked="0"/>
    </xf>
    <xf numFmtId="0" fontId="21" fillId="3" borderId="95" xfId="0" applyFont="1" applyFill="1" applyBorder="1" applyAlignment="1" applyProtection="1">
      <protection locked="0"/>
    </xf>
    <xf numFmtId="0" fontId="21" fillId="3" borderId="97" xfId="0" applyFont="1" applyFill="1" applyBorder="1" applyAlignment="1" applyProtection="1">
      <protection locked="0"/>
    </xf>
    <xf numFmtId="0" fontId="21" fillId="3" borderId="99" xfId="0" applyFont="1" applyFill="1" applyBorder="1" applyAlignment="1" applyProtection="1">
      <protection locked="0"/>
    </xf>
    <xf numFmtId="0" fontId="21" fillId="3" borderId="101" xfId="0" applyFont="1" applyFill="1" applyBorder="1" applyAlignment="1" applyProtection="1">
      <protection locked="0"/>
    </xf>
    <xf numFmtId="0" fontId="21" fillId="3" borderId="103" xfId="0" applyFont="1" applyFill="1" applyBorder="1" applyAlignment="1" applyProtection="1">
      <protection locked="0"/>
    </xf>
    <xf numFmtId="0" fontId="21" fillId="3" borderId="105" xfId="0" applyFont="1" applyFill="1" applyBorder="1" applyAlignment="1" applyProtection="1">
      <protection locked="0"/>
    </xf>
    <xf numFmtId="0" fontId="21" fillId="3" borderId="107" xfId="0" applyFont="1" applyFill="1" applyBorder="1" applyAlignment="1" applyProtection="1">
      <protection locked="0"/>
    </xf>
    <xf numFmtId="0" fontId="21" fillId="3" borderId="109" xfId="0" applyFont="1" applyFill="1" applyBorder="1" applyAlignment="1" applyProtection="1">
      <protection locked="0"/>
    </xf>
    <xf numFmtId="0" fontId="21" fillId="3" borderId="111" xfId="0" applyFont="1" applyFill="1" applyBorder="1" applyAlignment="1" applyProtection="1">
      <protection locked="0"/>
    </xf>
    <xf numFmtId="0" fontId="21" fillId="3" borderId="57" xfId="0" applyFont="1" applyFill="1" applyBorder="1" applyAlignment="1" applyProtection="1">
      <protection locked="0"/>
    </xf>
    <xf numFmtId="0" fontId="21" fillId="3" borderId="54" xfId="0" applyFont="1" applyFill="1" applyBorder="1" applyAlignment="1" applyProtection="1">
      <protection locked="0"/>
    </xf>
    <xf numFmtId="0" fontId="21" fillId="3" borderId="51" xfId="0" applyFont="1" applyFill="1" applyBorder="1" applyAlignment="1" applyProtection="1">
      <protection locked="0"/>
    </xf>
    <xf numFmtId="0" fontId="21" fillId="3" borderId="48" xfId="0" applyFont="1" applyFill="1" applyBorder="1" applyAlignment="1" applyProtection="1">
      <protection locked="0"/>
    </xf>
    <xf numFmtId="0" fontId="21" fillId="6" borderId="33" xfId="0" applyFont="1" applyFill="1" applyBorder="1" applyProtection="1">
      <protection locked="0"/>
    </xf>
    <xf numFmtId="0" fontId="21" fillId="3" borderId="45" xfId="0" applyFont="1" applyFill="1" applyBorder="1" applyAlignment="1" applyProtection="1">
      <protection locked="0"/>
    </xf>
    <xf numFmtId="0" fontId="21" fillId="3" borderId="42" xfId="0" applyFont="1" applyFill="1" applyBorder="1" applyAlignment="1" applyProtection="1">
      <protection locked="0"/>
    </xf>
    <xf numFmtId="0" fontId="21" fillId="3" borderId="20" xfId="0" applyFont="1" applyFill="1" applyBorder="1" applyAlignment="1" applyProtection="1">
      <protection locked="0"/>
    </xf>
    <xf numFmtId="0" fontId="21" fillId="6" borderId="121" xfId="0" applyFont="1" applyFill="1" applyBorder="1" applyProtection="1">
      <protection locked="0"/>
    </xf>
    <xf numFmtId="0" fontId="21" fillId="6" borderId="122" xfId="0" applyFont="1" applyFill="1" applyBorder="1" applyProtection="1">
      <protection locked="0"/>
    </xf>
    <xf numFmtId="0" fontId="21" fillId="6" borderId="123" xfId="0" applyFont="1" applyFill="1" applyBorder="1" applyProtection="1">
      <protection locked="0"/>
    </xf>
    <xf numFmtId="0" fontId="21" fillId="6" borderId="124" xfId="0" applyFont="1" applyFill="1" applyBorder="1" applyProtection="1">
      <protection locked="0"/>
    </xf>
    <xf numFmtId="0" fontId="21" fillId="6" borderId="125" xfId="0" applyFont="1" applyFill="1" applyBorder="1" applyProtection="1">
      <protection locked="0"/>
    </xf>
    <xf numFmtId="0" fontId="21" fillId="6" borderId="126" xfId="0" applyFont="1" applyFill="1" applyBorder="1" applyProtection="1">
      <protection locked="0"/>
    </xf>
    <xf numFmtId="0" fontId="21" fillId="6" borderId="127" xfId="0" applyFont="1" applyFill="1" applyBorder="1" applyProtection="1">
      <protection locked="0"/>
    </xf>
    <xf numFmtId="0" fontId="21" fillId="6" borderId="128" xfId="0" applyFont="1" applyFill="1" applyBorder="1" applyProtection="1">
      <protection locked="0"/>
    </xf>
    <xf numFmtId="0" fontId="21" fillId="6" borderId="129" xfId="0" applyFont="1" applyFill="1" applyBorder="1" applyProtection="1">
      <protection locked="0"/>
    </xf>
    <xf numFmtId="0" fontId="21" fillId="6" borderId="130" xfId="0" applyFont="1" applyFill="1" applyBorder="1" applyProtection="1">
      <protection locked="0"/>
    </xf>
    <xf numFmtId="0" fontId="21" fillId="6" borderId="131" xfId="0" applyFont="1" applyFill="1" applyBorder="1" applyProtection="1">
      <protection locked="0"/>
    </xf>
    <xf numFmtId="0" fontId="21" fillId="6" borderId="132" xfId="0" applyFont="1" applyFill="1" applyBorder="1" applyProtection="1">
      <protection locked="0"/>
    </xf>
    <xf numFmtId="0" fontId="21" fillId="6" borderId="133" xfId="0" applyFont="1" applyFill="1" applyBorder="1" applyProtection="1">
      <protection locked="0"/>
    </xf>
    <xf numFmtId="0" fontId="21" fillId="6" borderId="134" xfId="0" applyFont="1" applyFill="1" applyBorder="1" applyProtection="1">
      <protection locked="0"/>
    </xf>
    <xf numFmtId="0" fontId="21" fillId="6" borderId="135" xfId="0" applyFont="1" applyFill="1" applyBorder="1" applyProtection="1">
      <protection locked="0"/>
    </xf>
    <xf numFmtId="0" fontId="21" fillId="6" borderId="136" xfId="0" applyFont="1" applyFill="1" applyBorder="1" applyProtection="1">
      <protection locked="0"/>
    </xf>
    <xf numFmtId="0" fontId="21" fillId="6" borderId="137" xfId="0" applyFont="1" applyFill="1" applyBorder="1" applyProtection="1">
      <protection locked="0"/>
    </xf>
    <xf numFmtId="0" fontId="21" fillId="6" borderId="138" xfId="0" applyFont="1" applyFill="1" applyBorder="1" applyProtection="1">
      <protection locked="0"/>
    </xf>
    <xf numFmtId="0" fontId="21" fillId="6" borderId="139" xfId="0" applyFont="1" applyFill="1" applyBorder="1" applyProtection="1">
      <protection locked="0"/>
    </xf>
    <xf numFmtId="0" fontId="21" fillId="6" borderId="140" xfId="0" applyFont="1" applyFill="1" applyBorder="1" applyProtection="1">
      <protection locked="0"/>
    </xf>
    <xf numFmtId="0" fontId="21" fillId="6" borderId="141" xfId="0" applyFont="1" applyFill="1" applyBorder="1" applyProtection="1">
      <protection locked="0"/>
    </xf>
    <xf numFmtId="0" fontId="21" fillId="6" borderId="142" xfId="0" applyFont="1" applyFill="1" applyBorder="1" applyProtection="1">
      <protection locked="0"/>
    </xf>
    <xf numFmtId="0" fontId="21" fillId="6" borderId="143" xfId="0" applyFont="1" applyFill="1" applyBorder="1" applyProtection="1">
      <protection locked="0"/>
    </xf>
    <xf numFmtId="0" fontId="21" fillId="6" borderId="144" xfId="0" applyFont="1" applyFill="1" applyBorder="1" applyProtection="1">
      <protection locked="0"/>
    </xf>
    <xf numFmtId="0" fontId="21" fillId="6" borderId="145" xfId="0" applyFont="1" applyFill="1" applyBorder="1" applyProtection="1">
      <protection locked="0"/>
    </xf>
    <xf numFmtId="4" fontId="21" fillId="6" borderId="146" xfId="0" applyNumberFormat="1" applyFont="1" applyFill="1" applyBorder="1" applyProtection="1">
      <protection locked="0"/>
    </xf>
    <xf numFmtId="0" fontId="21" fillId="6" borderId="148" xfId="0" applyFont="1" applyFill="1" applyBorder="1" applyProtection="1">
      <protection locked="0"/>
    </xf>
    <xf numFmtId="4" fontId="21" fillId="6" borderId="147" xfId="0" applyNumberFormat="1" applyFont="1" applyFill="1" applyBorder="1" applyProtection="1">
      <protection locked="0"/>
    </xf>
    <xf numFmtId="0" fontId="21" fillId="6" borderId="24" xfId="0" applyFont="1" applyFill="1" applyBorder="1" applyProtection="1">
      <protection locked="0"/>
    </xf>
    <xf numFmtId="0" fontId="21" fillId="6" borderId="151" xfId="0" applyFont="1" applyFill="1" applyBorder="1" applyProtection="1">
      <protection locked="0"/>
    </xf>
    <xf numFmtId="4" fontId="21" fillId="6" borderId="19" xfId="0" applyNumberFormat="1" applyFont="1" applyFill="1" applyBorder="1" applyProtection="1">
      <protection locked="0"/>
    </xf>
    <xf numFmtId="0" fontId="21" fillId="3" borderId="50" xfId="0" applyFont="1" applyFill="1" applyBorder="1" applyAlignment="1" applyProtection="1">
      <protection locked="0"/>
    </xf>
    <xf numFmtId="0" fontId="21" fillId="6" borderId="29" xfId="0" applyFont="1" applyFill="1" applyBorder="1" applyProtection="1">
      <protection locked="0"/>
    </xf>
    <xf numFmtId="0" fontId="21" fillId="6" borderId="31" xfId="0" applyFont="1" applyFill="1" applyBorder="1" applyProtection="1">
      <protection locked="0"/>
    </xf>
    <xf numFmtId="0" fontId="21" fillId="6" borderId="32" xfId="0" applyFont="1" applyFill="1" applyBorder="1" applyProtection="1">
      <protection locked="0"/>
    </xf>
    <xf numFmtId="0" fontId="21" fillId="6" borderId="34" xfId="0" applyFont="1" applyFill="1" applyBorder="1" applyProtection="1">
      <protection locked="0"/>
    </xf>
    <xf numFmtId="0" fontId="21" fillId="6" borderId="36" xfId="0" applyFont="1" applyFill="1" applyBorder="1" applyProtection="1">
      <protection locked="0"/>
    </xf>
    <xf numFmtId="0" fontId="21" fillId="6" borderId="38" xfId="0" applyFont="1" applyFill="1" applyBorder="1" applyProtection="1">
      <protection locked="0"/>
    </xf>
    <xf numFmtId="0" fontId="21" fillId="6" borderId="40" xfId="0" applyFont="1" applyFill="1" applyBorder="1" applyProtection="1">
      <protection locked="0"/>
    </xf>
    <xf numFmtId="0" fontId="21" fillId="6" borderId="61" xfId="0" applyFont="1" applyFill="1" applyBorder="1" applyProtection="1">
      <protection locked="0"/>
    </xf>
    <xf numFmtId="0" fontId="21" fillId="6" borderId="62" xfId="0" applyFont="1" applyFill="1" applyBorder="1" applyProtection="1">
      <protection locked="0"/>
    </xf>
    <xf numFmtId="0" fontId="21" fillId="6" borderId="63" xfId="0" applyFont="1" applyFill="1" applyBorder="1" applyProtection="1">
      <protection locked="0"/>
    </xf>
    <xf numFmtId="0" fontId="21" fillId="6" borderId="64" xfId="0" applyFont="1" applyFill="1" applyBorder="1" applyProtection="1">
      <protection locked="0"/>
    </xf>
    <xf numFmtId="0" fontId="21" fillId="6" borderId="65" xfId="0" applyFont="1" applyFill="1" applyBorder="1" applyProtection="1">
      <protection locked="0"/>
    </xf>
    <xf numFmtId="0" fontId="21" fillId="6" borderId="66" xfId="0" applyFont="1" applyFill="1" applyBorder="1" applyProtection="1">
      <protection locked="0"/>
    </xf>
    <xf numFmtId="0" fontId="21" fillId="6" borderId="67" xfId="0" applyFont="1" applyFill="1" applyBorder="1" applyProtection="1">
      <protection locked="0"/>
    </xf>
    <xf numFmtId="0" fontId="21" fillId="6" borderId="69" xfId="0" applyFont="1" applyFill="1" applyBorder="1" applyProtection="1">
      <protection locked="0"/>
    </xf>
    <xf numFmtId="0" fontId="21" fillId="6" borderId="70" xfId="0" applyFont="1" applyFill="1" applyBorder="1" applyProtection="1">
      <protection locked="0"/>
    </xf>
    <xf numFmtId="0" fontId="21" fillId="6" borderId="71" xfId="0" applyFont="1" applyFill="1" applyBorder="1" applyProtection="1">
      <protection locked="0"/>
    </xf>
    <xf numFmtId="0" fontId="21" fillId="6" borderId="73" xfId="0" applyFont="1" applyFill="1" applyBorder="1" applyProtection="1">
      <protection locked="0"/>
    </xf>
    <xf numFmtId="0" fontId="21" fillId="3" borderId="152" xfId="0" applyFont="1" applyFill="1" applyBorder="1" applyAlignment="1" applyProtection="1">
      <protection locked="0"/>
    </xf>
    <xf numFmtId="0" fontId="21" fillId="6" borderId="153" xfId="0" applyFont="1" applyFill="1" applyBorder="1" applyProtection="1">
      <protection locked="0"/>
    </xf>
    <xf numFmtId="0" fontId="21" fillId="6" borderId="91" xfId="0" applyFont="1" applyFill="1" applyBorder="1" applyProtection="1">
      <protection locked="0"/>
    </xf>
    <xf numFmtId="0" fontId="21" fillId="6" borderId="140" xfId="0" applyFont="1" applyFill="1" applyBorder="1" applyProtection="1">
      <protection hidden="1"/>
    </xf>
    <xf numFmtId="4" fontId="21" fillId="6" borderId="154" xfId="0" applyNumberFormat="1" applyFont="1" applyFill="1" applyBorder="1" applyProtection="1">
      <protection locked="0"/>
    </xf>
    <xf numFmtId="0" fontId="21" fillId="6" borderId="92" xfId="0" applyFont="1" applyFill="1" applyBorder="1" applyProtection="1">
      <protection locked="0"/>
    </xf>
    <xf numFmtId="0" fontId="21" fillId="6" borderId="139" xfId="0" applyFont="1" applyFill="1" applyBorder="1" applyProtection="1">
      <protection hidden="1"/>
    </xf>
    <xf numFmtId="4" fontId="21" fillId="6" borderId="155" xfId="0" applyNumberFormat="1" applyFont="1" applyFill="1" applyBorder="1" applyProtection="1">
      <protection locked="0"/>
    </xf>
    <xf numFmtId="0" fontId="21" fillId="6" borderId="93" xfId="0" applyFont="1" applyFill="1" applyBorder="1" applyProtection="1">
      <protection locked="0"/>
    </xf>
    <xf numFmtId="0" fontId="21" fillId="6" borderId="138" xfId="0" applyFont="1" applyFill="1" applyBorder="1" applyProtection="1">
      <protection hidden="1"/>
    </xf>
    <xf numFmtId="4" fontId="21" fillId="6" borderId="156" xfId="0" applyNumberFormat="1" applyFont="1" applyFill="1" applyBorder="1" applyProtection="1">
      <protection locked="0"/>
    </xf>
    <xf numFmtId="0" fontId="21" fillId="6" borderId="95" xfId="0" applyFont="1" applyFill="1" applyBorder="1" applyProtection="1">
      <protection locked="0"/>
    </xf>
    <xf numFmtId="0" fontId="21" fillId="6" borderId="137" xfId="0" applyFont="1" applyFill="1" applyBorder="1" applyProtection="1">
      <protection hidden="1"/>
    </xf>
    <xf numFmtId="4" fontId="21" fillId="6" borderId="157" xfId="0" applyNumberFormat="1" applyFont="1" applyFill="1" applyBorder="1" applyProtection="1">
      <protection locked="0"/>
    </xf>
    <xf numFmtId="0" fontId="21" fillId="6" borderId="97" xfId="0" applyFont="1" applyFill="1" applyBorder="1" applyProtection="1">
      <protection locked="0"/>
    </xf>
    <xf numFmtId="0" fontId="21" fillId="6" borderId="136" xfId="0" applyFont="1" applyFill="1" applyBorder="1" applyProtection="1">
      <protection hidden="1"/>
    </xf>
    <xf numFmtId="4" fontId="21" fillId="6" borderId="158" xfId="0" applyNumberFormat="1" applyFont="1" applyFill="1" applyBorder="1" applyProtection="1">
      <protection locked="0"/>
    </xf>
    <xf numFmtId="0" fontId="21" fillId="6" borderId="99" xfId="0" applyFont="1" applyFill="1" applyBorder="1" applyProtection="1">
      <protection locked="0"/>
    </xf>
    <xf numFmtId="0" fontId="21" fillId="6" borderId="135" xfId="0" applyFont="1" applyFill="1" applyBorder="1" applyProtection="1">
      <protection hidden="1"/>
    </xf>
    <xf numFmtId="4" fontId="21" fillId="6" borderId="159" xfId="0" applyNumberFormat="1" applyFont="1" applyFill="1" applyBorder="1" applyProtection="1">
      <protection locked="0"/>
    </xf>
    <xf numFmtId="0" fontId="21" fillId="6" borderId="101" xfId="0" applyFont="1" applyFill="1" applyBorder="1" applyProtection="1">
      <protection locked="0"/>
    </xf>
    <xf numFmtId="0" fontId="21" fillId="6" borderId="134" xfId="0" applyFont="1" applyFill="1" applyBorder="1" applyProtection="1">
      <protection hidden="1"/>
    </xf>
    <xf numFmtId="4" fontId="21" fillId="6" borderId="160" xfId="0" applyNumberFormat="1" applyFont="1" applyFill="1" applyBorder="1" applyProtection="1">
      <protection locked="0"/>
    </xf>
    <xf numFmtId="0" fontId="21" fillId="6" borderId="103" xfId="0" applyFont="1" applyFill="1" applyBorder="1" applyProtection="1">
      <protection locked="0"/>
    </xf>
    <xf numFmtId="0" fontId="21" fillId="6" borderId="133" xfId="0" applyFont="1" applyFill="1" applyBorder="1" applyProtection="1">
      <protection hidden="1"/>
    </xf>
    <xf numFmtId="4" fontId="21" fillId="6" borderId="161" xfId="0" applyNumberFormat="1" applyFont="1" applyFill="1" applyBorder="1" applyProtection="1">
      <protection locked="0"/>
    </xf>
    <xf numFmtId="0" fontId="21" fillId="6" borderId="105" xfId="0" applyFont="1" applyFill="1" applyBorder="1" applyProtection="1">
      <protection locked="0"/>
    </xf>
    <xf numFmtId="0" fontId="21" fillId="6" borderId="132" xfId="0" applyFont="1" applyFill="1" applyBorder="1" applyProtection="1">
      <protection hidden="1"/>
    </xf>
    <xf numFmtId="4" fontId="21" fillId="6" borderId="162" xfId="0" applyNumberFormat="1" applyFont="1" applyFill="1" applyBorder="1" applyProtection="1">
      <protection locked="0"/>
    </xf>
    <xf numFmtId="0" fontId="21" fillId="6" borderId="107" xfId="0" applyFont="1" applyFill="1" applyBorder="1" applyProtection="1">
      <protection locked="0"/>
    </xf>
    <xf numFmtId="0" fontId="21" fillId="6" borderId="131" xfId="0" applyFont="1" applyFill="1" applyBorder="1" applyProtection="1">
      <protection hidden="1"/>
    </xf>
    <xf numFmtId="4" fontId="21" fillId="6" borderId="163" xfId="0" applyNumberFormat="1" applyFont="1" applyFill="1" applyBorder="1" applyProtection="1">
      <protection locked="0"/>
    </xf>
    <xf numFmtId="0" fontId="21" fillId="6" borderId="109" xfId="0" applyFont="1" applyFill="1" applyBorder="1" applyProtection="1">
      <protection locked="0"/>
    </xf>
    <xf numFmtId="0" fontId="21" fillId="6" borderId="130" xfId="0" applyFont="1" applyFill="1" applyBorder="1" applyProtection="1">
      <protection hidden="1"/>
    </xf>
    <xf numFmtId="4" fontId="21" fillId="6" borderId="164" xfId="0" applyNumberFormat="1" applyFont="1" applyFill="1" applyBorder="1" applyProtection="1">
      <protection locked="0"/>
    </xf>
    <xf numFmtId="0" fontId="21" fillId="6" borderId="111" xfId="0" applyFont="1" applyFill="1" applyBorder="1" applyProtection="1">
      <protection locked="0"/>
    </xf>
    <xf numFmtId="0" fontId="21" fillId="6" borderId="129" xfId="0" applyFont="1" applyFill="1" applyBorder="1" applyProtection="1">
      <protection hidden="1"/>
    </xf>
    <xf numFmtId="4" fontId="21" fillId="6" borderId="165" xfId="0" applyNumberFormat="1" applyFont="1" applyFill="1" applyBorder="1" applyProtection="1">
      <protection locked="0"/>
    </xf>
    <xf numFmtId="0" fontId="21" fillId="6" borderId="57" xfId="0" applyFont="1" applyFill="1" applyBorder="1" applyProtection="1">
      <protection locked="0"/>
    </xf>
    <xf numFmtId="0" fontId="21" fillId="6" borderId="128" xfId="0" applyFont="1" applyFill="1" applyBorder="1" applyProtection="1">
      <protection hidden="1"/>
    </xf>
    <xf numFmtId="4" fontId="21" fillId="6" borderId="166" xfId="0" applyNumberFormat="1" applyFont="1" applyFill="1" applyBorder="1" applyProtection="1">
      <protection locked="0"/>
    </xf>
    <xf numFmtId="0" fontId="21" fillId="6" borderId="54" xfId="0" applyFont="1" applyFill="1" applyBorder="1" applyProtection="1">
      <protection locked="0"/>
    </xf>
    <xf numFmtId="0" fontId="21" fillId="6" borderId="127" xfId="0" applyFont="1" applyFill="1" applyBorder="1" applyProtection="1">
      <protection hidden="1"/>
    </xf>
    <xf numFmtId="4" fontId="21" fillId="6" borderId="167" xfId="0" applyNumberFormat="1" applyFont="1" applyFill="1" applyBorder="1" applyProtection="1">
      <protection locked="0"/>
    </xf>
    <xf numFmtId="0" fontId="21" fillId="6" borderId="51" xfId="0" applyFont="1" applyFill="1" applyBorder="1" applyProtection="1">
      <protection locked="0"/>
    </xf>
    <xf numFmtId="0" fontId="21" fillId="6" borderId="126" xfId="0" applyFont="1" applyFill="1" applyBorder="1" applyProtection="1">
      <protection hidden="1"/>
    </xf>
    <xf numFmtId="4" fontId="21" fillId="6" borderId="168" xfId="0" applyNumberFormat="1" applyFont="1" applyFill="1" applyBorder="1" applyProtection="1">
      <protection locked="0"/>
    </xf>
    <xf numFmtId="0" fontId="21" fillId="6" borderId="48" xfId="0" applyFont="1" applyFill="1" applyBorder="1" applyProtection="1">
      <protection locked="0"/>
    </xf>
    <xf numFmtId="0" fontId="21" fillId="6" borderId="125" xfId="0" applyFont="1" applyFill="1" applyBorder="1" applyProtection="1">
      <protection hidden="1"/>
    </xf>
    <xf numFmtId="4" fontId="21" fillId="6" borderId="169" xfId="0" applyNumberFormat="1" applyFont="1" applyFill="1" applyBorder="1" applyProtection="1">
      <protection locked="0"/>
    </xf>
    <xf numFmtId="0" fontId="21" fillId="6" borderId="45" xfId="0" applyFont="1" applyFill="1" applyBorder="1" applyProtection="1">
      <protection locked="0"/>
    </xf>
    <xf numFmtId="0" fontId="21" fillId="6" borderId="124" xfId="0" applyFont="1" applyFill="1" applyBorder="1" applyProtection="1">
      <protection hidden="1"/>
    </xf>
    <xf numFmtId="4" fontId="21" fillId="6" borderId="170" xfId="0" applyNumberFormat="1" applyFont="1" applyFill="1" applyBorder="1" applyProtection="1">
      <protection locked="0"/>
    </xf>
    <xf numFmtId="0" fontId="21" fillId="6" borderId="42" xfId="0" applyFont="1" applyFill="1" applyBorder="1" applyProtection="1">
      <protection locked="0"/>
    </xf>
    <xf numFmtId="0" fontId="21" fillId="6" borderId="123" xfId="0" applyFont="1" applyFill="1" applyBorder="1" applyProtection="1">
      <protection hidden="1"/>
    </xf>
    <xf numFmtId="4" fontId="21" fillId="6" borderId="171" xfId="0" applyNumberFormat="1" applyFont="1" applyFill="1" applyBorder="1" applyProtection="1">
      <protection locked="0"/>
    </xf>
    <xf numFmtId="0" fontId="21" fillId="6" borderId="122" xfId="0" applyFont="1" applyFill="1" applyBorder="1" applyProtection="1">
      <protection hidden="1"/>
    </xf>
    <xf numFmtId="4" fontId="21" fillId="6" borderId="172" xfId="0" applyNumberFormat="1" applyFont="1" applyFill="1" applyBorder="1" applyProtection="1">
      <protection locked="0"/>
    </xf>
    <xf numFmtId="0" fontId="21" fillId="6" borderId="26" xfId="0" applyFont="1" applyFill="1" applyBorder="1" applyProtection="1">
      <protection hidden="1"/>
    </xf>
    <xf numFmtId="4" fontId="21" fillId="6" borderId="149" xfId="0" applyNumberFormat="1" applyFont="1" applyFill="1" applyBorder="1" applyProtection="1">
      <protection locked="0"/>
    </xf>
    <xf numFmtId="4" fontId="21" fillId="6" borderId="150" xfId="0" applyNumberFormat="1" applyFont="1" applyFill="1" applyBorder="1" applyProtection="1">
      <protection locked="0"/>
    </xf>
    <xf numFmtId="4" fontId="21" fillId="6" borderId="120" xfId="0" applyNumberFormat="1" applyFont="1" applyFill="1" applyBorder="1" applyProtection="1">
      <protection locked="0"/>
    </xf>
    <xf numFmtId="4" fontId="21" fillId="6" borderId="119" xfId="0" applyNumberFormat="1" applyFont="1" applyFill="1" applyBorder="1" applyProtection="1">
      <protection locked="0"/>
    </xf>
    <xf numFmtId="4" fontId="21" fillId="6" borderId="118" xfId="0" applyNumberFormat="1" applyFont="1" applyFill="1" applyBorder="1" applyProtection="1">
      <protection locked="0"/>
    </xf>
    <xf numFmtId="4" fontId="21" fillId="6" borderId="117" xfId="0" applyNumberFormat="1" applyFont="1" applyFill="1" applyBorder="1" applyProtection="1">
      <protection locked="0"/>
    </xf>
    <xf numFmtId="4" fontId="21" fillId="6" borderId="116" xfId="0" applyNumberFormat="1" applyFont="1" applyFill="1" applyBorder="1" applyProtection="1">
      <protection locked="0"/>
    </xf>
    <xf numFmtId="4" fontId="21" fillId="6" borderId="115" xfId="0" applyNumberFormat="1" applyFont="1" applyFill="1" applyBorder="1" applyProtection="1">
      <protection locked="0"/>
    </xf>
    <xf numFmtId="4" fontId="21" fillId="6" borderId="114" xfId="0" applyNumberFormat="1" applyFont="1" applyFill="1" applyBorder="1" applyProtection="1">
      <protection locked="0"/>
    </xf>
    <xf numFmtId="4" fontId="21" fillId="6" borderId="113" xfId="0" applyNumberFormat="1" applyFont="1" applyFill="1" applyBorder="1" applyProtection="1">
      <protection locked="0"/>
    </xf>
    <xf numFmtId="4" fontId="21" fillId="6" borderId="112" xfId="0" applyNumberFormat="1" applyFont="1" applyFill="1" applyBorder="1" applyProtection="1">
      <protection locked="0"/>
    </xf>
    <xf numFmtId="4" fontId="21" fillId="6" borderId="110" xfId="0" applyNumberFormat="1" applyFont="1" applyFill="1" applyBorder="1" applyProtection="1">
      <protection locked="0"/>
    </xf>
    <xf numFmtId="4" fontId="21" fillId="6" borderId="108" xfId="0" applyNumberFormat="1" applyFont="1" applyFill="1" applyBorder="1" applyProtection="1">
      <protection locked="0"/>
    </xf>
    <xf numFmtId="4" fontId="21" fillId="6" borderId="106" xfId="0" applyNumberFormat="1" applyFont="1" applyFill="1" applyBorder="1" applyProtection="1">
      <protection locked="0"/>
    </xf>
    <xf numFmtId="4" fontId="21" fillId="6" borderId="104" xfId="0" applyNumberFormat="1" applyFont="1" applyFill="1" applyBorder="1" applyProtection="1">
      <protection locked="0"/>
    </xf>
    <xf numFmtId="4" fontId="21" fillId="6" borderId="102" xfId="0" applyNumberFormat="1" applyFont="1" applyFill="1" applyBorder="1" applyProtection="1">
      <protection locked="0"/>
    </xf>
    <xf numFmtId="4" fontId="21" fillId="6" borderId="100" xfId="0" applyNumberFormat="1" applyFont="1" applyFill="1" applyBorder="1" applyProtection="1">
      <protection locked="0"/>
    </xf>
    <xf numFmtId="4" fontId="21" fillId="6" borderId="98" xfId="0" applyNumberFormat="1" applyFont="1" applyFill="1" applyBorder="1" applyProtection="1">
      <protection locked="0"/>
    </xf>
    <xf numFmtId="4" fontId="21" fillId="6" borderId="96" xfId="0" applyNumberFormat="1" applyFont="1" applyFill="1" applyBorder="1" applyProtection="1">
      <protection locked="0"/>
    </xf>
    <xf numFmtId="0" fontId="3" fillId="3" borderId="28" xfId="4" applyFont="1" applyFill="1" applyBorder="1" applyAlignment="1" applyProtection="1">
      <alignment horizontal="left"/>
      <protection locked="0"/>
    </xf>
    <xf numFmtId="0" fontId="3" fillId="3" borderId="29" xfId="4" applyFont="1" applyFill="1" applyBorder="1" applyAlignment="1" applyProtection="1">
      <alignment horizontal="left"/>
      <protection locked="0"/>
    </xf>
    <xf numFmtId="0" fontId="3" fillId="3" borderId="31" xfId="4" applyFont="1" applyFill="1" applyBorder="1" applyAlignment="1" applyProtection="1">
      <alignment horizontal="left"/>
      <protection locked="0"/>
    </xf>
    <xf numFmtId="0" fontId="3" fillId="3" borderId="30" xfId="4" applyFont="1" applyFill="1" applyBorder="1" applyAlignment="1" applyProtection="1">
      <alignment horizontal="left"/>
      <protection locked="0"/>
    </xf>
    <xf numFmtId="0" fontId="3" fillId="3" borderId="28" xfId="4" applyFont="1" applyFill="1" applyBorder="1" applyAlignment="1" applyProtection="1">
      <alignment vertical="center"/>
      <protection locked="0"/>
    </xf>
    <xf numFmtId="0" fontId="3" fillId="3" borderId="29" xfId="4" applyFont="1" applyFill="1" applyBorder="1" applyAlignment="1" applyProtection="1">
      <alignment vertical="center"/>
      <protection locked="0"/>
    </xf>
    <xf numFmtId="0" fontId="3" fillId="3" borderId="25" xfId="4" applyFont="1" applyFill="1" applyBorder="1" applyAlignment="1" applyProtection="1">
      <alignment vertical="center"/>
      <protection locked="0"/>
    </xf>
    <xf numFmtId="0" fontId="32" fillId="0" borderId="0" xfId="0" applyFont="1" applyProtection="1">
      <protection hidden="1"/>
    </xf>
    <xf numFmtId="167" fontId="2" fillId="0" borderId="0" xfId="0" applyNumberFormat="1" applyFont="1" applyBorder="1" applyAlignment="1" applyProtection="1">
      <alignment horizontal="right"/>
      <protection hidden="1"/>
    </xf>
    <xf numFmtId="1" fontId="4" fillId="0" borderId="0" xfId="3" applyNumberFormat="1" applyFont="1" applyFill="1" applyBorder="1" applyAlignment="1" applyProtection="1">
      <alignment horizontal="center"/>
      <protection hidden="1"/>
    </xf>
    <xf numFmtId="43" fontId="19" fillId="0" borderId="0" xfId="1" applyFont="1" applyAlignment="1" applyProtection="1">
      <alignment horizontal="center" wrapText="1"/>
      <protection hidden="1"/>
    </xf>
    <xf numFmtId="0" fontId="19" fillId="0" borderId="17" xfId="8" applyFont="1" applyBorder="1" applyProtection="1">
      <protection hidden="1"/>
    </xf>
    <xf numFmtId="0" fontId="21" fillId="0" borderId="18" xfId="8" applyFont="1" applyBorder="1" applyProtection="1">
      <protection hidden="1"/>
    </xf>
    <xf numFmtId="4" fontId="21" fillId="6" borderId="175" xfId="8" applyNumberFormat="1" applyFont="1" applyFill="1" applyBorder="1" applyAlignment="1" applyProtection="1">
      <alignment horizontal="right"/>
      <protection locked="0"/>
    </xf>
    <xf numFmtId="43" fontId="19" fillId="0" borderId="16" xfId="1" applyFont="1" applyBorder="1" applyAlignment="1" applyProtection="1">
      <alignment horizontal="center" wrapText="1"/>
      <protection hidden="1"/>
    </xf>
    <xf numFmtId="43" fontId="19" fillId="0" borderId="28" xfId="1" applyFont="1" applyBorder="1" applyAlignment="1" applyProtection="1">
      <alignment horizontal="center" wrapText="1"/>
      <protection hidden="1"/>
    </xf>
    <xf numFmtId="4" fontId="21" fillId="0" borderId="29" xfId="8" applyNumberFormat="1" applyFont="1" applyFill="1" applyBorder="1" applyAlignment="1" applyProtection="1">
      <alignment horizontal="right"/>
      <protection hidden="1"/>
    </xf>
    <xf numFmtId="4" fontId="21" fillId="0" borderId="31" xfId="8" applyNumberFormat="1" applyFont="1" applyFill="1" applyBorder="1" applyAlignment="1" applyProtection="1">
      <alignment horizontal="right"/>
      <protection hidden="1"/>
    </xf>
    <xf numFmtId="4" fontId="21" fillId="0" borderId="32" xfId="8" applyNumberFormat="1" applyFont="1" applyFill="1" applyBorder="1" applyAlignment="1" applyProtection="1">
      <alignment horizontal="right"/>
      <protection hidden="1"/>
    </xf>
    <xf numFmtId="4" fontId="21" fillId="0" borderId="34" xfId="8" applyNumberFormat="1" applyFont="1" applyFill="1" applyBorder="1" applyAlignment="1" applyProtection="1">
      <alignment horizontal="right"/>
      <protection hidden="1"/>
    </xf>
    <xf numFmtId="4" fontId="21" fillId="0" borderId="36" xfId="8" applyNumberFormat="1" applyFont="1" applyFill="1" applyBorder="1" applyAlignment="1" applyProtection="1">
      <alignment horizontal="right"/>
      <protection hidden="1"/>
    </xf>
    <xf numFmtId="4" fontId="21" fillId="0" borderId="38" xfId="8" applyNumberFormat="1" applyFont="1" applyFill="1" applyBorder="1" applyAlignment="1" applyProtection="1">
      <alignment horizontal="right"/>
      <protection hidden="1"/>
    </xf>
    <xf numFmtId="4" fontId="21" fillId="0" borderId="40" xfId="8" applyNumberFormat="1" applyFont="1" applyFill="1" applyBorder="1" applyAlignment="1" applyProtection="1">
      <alignment horizontal="right"/>
      <protection hidden="1"/>
    </xf>
    <xf numFmtId="4" fontId="21" fillId="0" borderId="39" xfId="8" applyNumberFormat="1" applyFont="1" applyFill="1" applyBorder="1" applyAlignment="1" applyProtection="1">
      <alignment horizontal="right"/>
      <protection hidden="1"/>
    </xf>
    <xf numFmtId="4" fontId="21" fillId="0" borderId="61" xfId="8" applyNumberFormat="1" applyFont="1" applyFill="1" applyBorder="1" applyAlignment="1" applyProtection="1">
      <alignment horizontal="right"/>
      <protection hidden="1"/>
    </xf>
    <xf numFmtId="4" fontId="21" fillId="6" borderId="149" xfId="8" applyNumberFormat="1" applyFont="1" applyFill="1" applyBorder="1" applyAlignment="1" applyProtection="1">
      <alignment horizontal="right"/>
      <protection locked="0"/>
    </xf>
    <xf numFmtId="4" fontId="21" fillId="6" borderId="178" xfId="8" applyNumberFormat="1" applyFont="1" applyFill="1" applyBorder="1" applyAlignment="1" applyProtection="1">
      <alignment horizontal="right"/>
      <protection locked="0"/>
    </xf>
    <xf numFmtId="4" fontId="19" fillId="0" borderId="0" xfId="0" applyNumberFormat="1" applyFont="1" applyProtection="1">
      <protection hidden="1"/>
    </xf>
    <xf numFmtId="4" fontId="21" fillId="6" borderId="42" xfId="0" applyNumberFormat="1" applyFont="1" applyFill="1" applyBorder="1" applyProtection="1">
      <protection locked="0"/>
    </xf>
    <xf numFmtId="4" fontId="21" fillId="6" borderId="45" xfId="0" applyNumberFormat="1" applyFont="1" applyFill="1" applyBorder="1" applyProtection="1">
      <protection locked="0"/>
    </xf>
    <xf numFmtId="0" fontId="21" fillId="6" borderId="179" xfId="0" applyFont="1" applyFill="1" applyBorder="1" applyProtection="1">
      <protection locked="0"/>
    </xf>
    <xf numFmtId="4" fontId="21" fillId="6" borderId="48" xfId="0" applyNumberFormat="1" applyFont="1" applyFill="1" applyBorder="1" applyProtection="1">
      <protection locked="0"/>
    </xf>
    <xf numFmtId="0" fontId="21" fillId="6" borderId="180" xfId="0" applyFont="1" applyFill="1" applyBorder="1" applyProtection="1">
      <protection locked="0"/>
    </xf>
    <xf numFmtId="3" fontId="21" fillId="0" borderId="34" xfId="0" applyNumberFormat="1" applyFont="1" applyFill="1" applyBorder="1" applyProtection="1">
      <protection hidden="1"/>
    </xf>
    <xf numFmtId="4" fontId="21" fillId="6" borderId="51" xfId="0" applyNumberFormat="1" applyFont="1" applyFill="1" applyBorder="1" applyProtection="1">
      <protection locked="0"/>
    </xf>
    <xf numFmtId="0" fontId="21" fillId="6" borderId="181" xfId="0" applyFont="1" applyFill="1" applyBorder="1" applyProtection="1">
      <protection locked="0"/>
    </xf>
    <xf numFmtId="3" fontId="21" fillId="0" borderId="36" xfId="0" applyNumberFormat="1" applyFont="1" applyFill="1" applyBorder="1" applyProtection="1">
      <protection hidden="1"/>
    </xf>
    <xf numFmtId="4" fontId="21" fillId="6" borderId="54" xfId="0" applyNumberFormat="1" applyFont="1" applyFill="1" applyBorder="1" applyProtection="1">
      <protection locked="0"/>
    </xf>
    <xf numFmtId="0" fontId="21" fillId="6" borderId="182" xfId="0" applyFont="1" applyFill="1" applyBorder="1" applyProtection="1">
      <protection locked="0"/>
    </xf>
    <xf numFmtId="3" fontId="21" fillId="0" borderId="38" xfId="0" applyNumberFormat="1" applyFont="1" applyFill="1" applyBorder="1" applyProtection="1">
      <protection hidden="1"/>
    </xf>
    <xf numFmtId="4" fontId="21" fillId="6" borderId="57" xfId="0" applyNumberFormat="1" applyFont="1" applyFill="1" applyBorder="1" applyProtection="1">
      <protection locked="0"/>
    </xf>
    <xf numFmtId="0" fontId="21" fillId="6" borderId="183" xfId="0" applyFont="1" applyFill="1" applyBorder="1" applyProtection="1">
      <protection locked="0"/>
    </xf>
    <xf numFmtId="3" fontId="21" fillId="0" borderId="40" xfId="0" applyNumberFormat="1" applyFont="1" applyFill="1" applyBorder="1" applyProtection="1">
      <protection hidden="1"/>
    </xf>
    <xf numFmtId="4" fontId="21" fillId="6" borderId="111" xfId="0" applyNumberFormat="1" applyFont="1" applyFill="1" applyBorder="1" applyProtection="1">
      <protection locked="0"/>
    </xf>
    <xf numFmtId="0" fontId="21" fillId="6" borderId="184" xfId="0" applyFont="1" applyFill="1" applyBorder="1" applyProtection="1">
      <protection locked="0"/>
    </xf>
    <xf numFmtId="3" fontId="21" fillId="0" borderId="61" xfId="0" applyNumberFormat="1" applyFont="1" applyFill="1" applyBorder="1" applyProtection="1">
      <protection hidden="1"/>
    </xf>
    <xf numFmtId="4" fontId="21" fillId="6" borderId="109" xfId="0" applyNumberFormat="1" applyFont="1" applyFill="1" applyBorder="1" applyProtection="1">
      <protection locked="0"/>
    </xf>
    <xf numFmtId="0" fontId="21" fillId="6" borderId="185" xfId="0" applyFont="1" applyFill="1" applyBorder="1" applyProtection="1">
      <protection locked="0"/>
    </xf>
    <xf numFmtId="3" fontId="21" fillId="0" borderId="62" xfId="0" applyNumberFormat="1" applyFont="1" applyFill="1" applyBorder="1" applyProtection="1">
      <protection hidden="1"/>
    </xf>
    <xf numFmtId="4" fontId="21" fillId="6" borderId="107" xfId="0" applyNumberFormat="1" applyFont="1" applyFill="1" applyBorder="1" applyProtection="1">
      <protection locked="0"/>
    </xf>
    <xf numFmtId="0" fontId="21" fillId="6" borderId="186" xfId="0" applyFont="1" applyFill="1" applyBorder="1" applyProtection="1">
      <protection locked="0"/>
    </xf>
    <xf numFmtId="3" fontId="21" fillId="0" borderId="63" xfId="0" applyNumberFormat="1" applyFont="1" applyFill="1" applyBorder="1" applyProtection="1">
      <protection hidden="1"/>
    </xf>
    <xf numFmtId="4" fontId="21" fillId="6" borderId="105" xfId="0" applyNumberFormat="1" applyFont="1" applyFill="1" applyBorder="1" applyProtection="1">
      <protection locked="0"/>
    </xf>
    <xf numFmtId="0" fontId="21" fillId="6" borderId="187" xfId="0" applyFont="1" applyFill="1" applyBorder="1" applyProtection="1">
      <protection locked="0"/>
    </xf>
    <xf numFmtId="3" fontId="21" fillId="0" borderId="64" xfId="0" applyNumberFormat="1" applyFont="1" applyFill="1" applyBorder="1" applyProtection="1">
      <protection hidden="1"/>
    </xf>
    <xf numFmtId="4" fontId="21" fillId="6" borderId="103" xfId="0" applyNumberFormat="1" applyFont="1" applyFill="1" applyBorder="1" applyProtection="1">
      <protection locked="0"/>
    </xf>
    <xf numFmtId="0" fontId="21" fillId="6" borderId="188" xfId="0" applyFont="1" applyFill="1" applyBorder="1" applyProtection="1">
      <protection locked="0"/>
    </xf>
    <xf numFmtId="3" fontId="21" fillId="0" borderId="65" xfId="0" applyNumberFormat="1" applyFont="1" applyFill="1" applyBorder="1" applyProtection="1">
      <protection hidden="1"/>
    </xf>
    <xf numFmtId="4" fontId="21" fillId="6" borderId="101" xfId="0" applyNumberFormat="1" applyFont="1" applyFill="1" applyBorder="1" applyProtection="1">
      <protection locked="0"/>
    </xf>
    <xf numFmtId="0" fontId="21" fillId="6" borderId="189" xfId="0" applyFont="1" applyFill="1" applyBorder="1" applyProtection="1">
      <protection locked="0"/>
    </xf>
    <xf numFmtId="3" fontId="21" fillId="0" borderId="66" xfId="0" applyNumberFormat="1" applyFont="1" applyFill="1" applyBorder="1" applyProtection="1">
      <protection hidden="1"/>
    </xf>
    <xf numFmtId="4" fontId="21" fillId="6" borderId="99" xfId="0" applyNumberFormat="1" applyFont="1" applyFill="1" applyBorder="1" applyProtection="1">
      <protection locked="0"/>
    </xf>
    <xf numFmtId="0" fontId="21" fillId="6" borderId="190" xfId="0" applyFont="1" applyFill="1" applyBorder="1" applyProtection="1">
      <protection locked="0"/>
    </xf>
    <xf numFmtId="3" fontId="21" fillId="0" borderId="67" xfId="0" applyNumberFormat="1" applyFont="1" applyFill="1" applyBorder="1" applyProtection="1">
      <protection hidden="1"/>
    </xf>
    <xf numFmtId="4" fontId="21" fillId="6" borderId="97" xfId="0" applyNumberFormat="1" applyFont="1" applyFill="1" applyBorder="1" applyProtection="1">
      <protection locked="0"/>
    </xf>
    <xf numFmtId="0" fontId="21" fillId="6" borderId="191" xfId="0" applyFont="1" applyFill="1" applyBorder="1" applyProtection="1">
      <protection locked="0"/>
    </xf>
    <xf numFmtId="3" fontId="21" fillId="0" borderId="69" xfId="0" applyNumberFormat="1" applyFont="1" applyFill="1" applyBorder="1" applyProtection="1">
      <protection hidden="1"/>
    </xf>
    <xf numFmtId="4" fontId="21" fillId="6" borderId="95" xfId="0" applyNumberFormat="1" applyFont="1" applyFill="1" applyBorder="1" applyProtection="1">
      <protection locked="0"/>
    </xf>
    <xf numFmtId="0" fontId="21" fillId="6" borderId="192" xfId="0" applyFont="1" applyFill="1" applyBorder="1" applyProtection="1">
      <protection locked="0"/>
    </xf>
    <xf numFmtId="3" fontId="21" fillId="0" borderId="70" xfId="0" applyNumberFormat="1" applyFont="1" applyFill="1" applyBorder="1" applyProtection="1">
      <protection hidden="1"/>
    </xf>
    <xf numFmtId="4" fontId="21" fillId="6" borderId="93" xfId="0" applyNumberFormat="1" applyFont="1" applyFill="1" applyBorder="1" applyProtection="1">
      <protection locked="0"/>
    </xf>
    <xf numFmtId="0" fontId="21" fillId="6" borderId="193" xfId="0" applyFont="1" applyFill="1" applyBorder="1" applyProtection="1">
      <protection locked="0"/>
    </xf>
    <xf numFmtId="3" fontId="21" fillId="0" borderId="71" xfId="0" applyNumberFormat="1" applyFont="1" applyFill="1" applyBorder="1" applyProtection="1">
      <protection hidden="1"/>
    </xf>
    <xf numFmtId="4" fontId="21" fillId="6" borderId="92" xfId="0" applyNumberFormat="1" applyFont="1" applyFill="1" applyBorder="1" applyProtection="1">
      <protection locked="0"/>
    </xf>
    <xf numFmtId="0" fontId="21" fillId="6" borderId="194" xfId="0" applyFont="1" applyFill="1" applyBorder="1" applyProtection="1">
      <protection locked="0"/>
    </xf>
    <xf numFmtId="3" fontId="21" fillId="0" borderId="73" xfId="0" applyNumberFormat="1" applyFont="1" applyFill="1" applyBorder="1" applyProtection="1">
      <protection hidden="1"/>
    </xf>
    <xf numFmtId="4" fontId="21" fillId="6" borderId="91" xfId="0" applyNumberFormat="1" applyFont="1" applyFill="1" applyBorder="1" applyProtection="1">
      <protection locked="0"/>
    </xf>
    <xf numFmtId="0" fontId="21" fillId="6" borderId="195" xfId="0" applyFont="1" applyFill="1" applyBorder="1" applyProtection="1">
      <protection locked="0"/>
    </xf>
    <xf numFmtId="3" fontId="21" fillId="0" borderId="75" xfId="0" applyNumberFormat="1" applyFont="1" applyFill="1" applyBorder="1" applyProtection="1">
      <protection hidden="1"/>
    </xf>
    <xf numFmtId="4" fontId="21" fillId="6" borderId="90" xfId="0" applyNumberFormat="1" applyFont="1" applyFill="1" applyBorder="1" applyProtection="1">
      <protection locked="0"/>
    </xf>
    <xf numFmtId="0" fontId="21" fillId="6" borderId="196" xfId="0" applyFont="1" applyFill="1" applyBorder="1" applyProtection="1">
      <protection locked="0"/>
    </xf>
    <xf numFmtId="3" fontId="21" fillId="0" borderId="77" xfId="0" applyNumberFormat="1" applyFont="1" applyFill="1" applyBorder="1" applyProtection="1">
      <protection hidden="1"/>
    </xf>
    <xf numFmtId="4" fontId="21" fillId="6" borderId="89" xfId="0" applyNumberFormat="1" applyFont="1" applyFill="1" applyBorder="1" applyProtection="1">
      <protection locked="0"/>
    </xf>
    <xf numFmtId="0" fontId="21" fillId="6" borderId="197" xfId="0" applyFont="1" applyFill="1" applyBorder="1" applyProtection="1">
      <protection locked="0"/>
    </xf>
    <xf numFmtId="3" fontId="21" fillId="0" borderId="78" xfId="0" applyNumberFormat="1" applyFont="1" applyFill="1" applyBorder="1" applyProtection="1">
      <protection hidden="1"/>
    </xf>
    <xf numFmtId="4" fontId="21" fillId="6" borderId="88" xfId="0" applyNumberFormat="1" applyFont="1" applyFill="1" applyBorder="1" applyProtection="1">
      <protection locked="0"/>
    </xf>
    <xf numFmtId="0" fontId="21" fillId="6" borderId="198" xfId="0" applyFont="1" applyFill="1" applyBorder="1" applyProtection="1">
      <protection locked="0"/>
    </xf>
    <xf numFmtId="3" fontId="21" fillId="0" borderId="79" xfId="0" applyNumberFormat="1" applyFont="1" applyFill="1" applyBorder="1" applyProtection="1">
      <protection hidden="1"/>
    </xf>
    <xf numFmtId="4" fontId="21" fillId="6" borderId="87" xfId="0" applyNumberFormat="1" applyFont="1" applyFill="1" applyBorder="1" applyProtection="1">
      <protection locked="0"/>
    </xf>
    <xf numFmtId="0" fontId="21" fillId="6" borderId="199" xfId="0" applyFont="1" applyFill="1" applyBorder="1" applyProtection="1">
      <protection locked="0"/>
    </xf>
    <xf numFmtId="3" fontId="21" fillId="0" borderId="80" xfId="0" applyNumberFormat="1" applyFont="1" applyFill="1" applyBorder="1" applyProtection="1">
      <protection hidden="1"/>
    </xf>
    <xf numFmtId="4" fontId="21" fillId="6" borderId="86" xfId="0" applyNumberFormat="1" applyFont="1" applyFill="1" applyBorder="1" applyProtection="1">
      <protection locked="0"/>
    </xf>
    <xf numFmtId="0" fontId="21" fillId="6" borderId="200" xfId="0" applyFont="1" applyFill="1" applyBorder="1" applyProtection="1">
      <protection locked="0"/>
    </xf>
    <xf numFmtId="3" fontId="21" fillId="0" borderId="81" xfId="0" applyNumberFormat="1" applyFont="1" applyFill="1" applyBorder="1" applyProtection="1">
      <protection hidden="1"/>
    </xf>
    <xf numFmtId="4" fontId="21" fillId="6" borderId="85" xfId="0" applyNumberFormat="1" applyFont="1" applyFill="1" applyBorder="1" applyProtection="1">
      <protection locked="0"/>
    </xf>
    <xf numFmtId="0" fontId="21" fillId="6" borderId="201" xfId="0" applyFont="1" applyFill="1" applyBorder="1" applyProtection="1">
      <protection locked="0"/>
    </xf>
    <xf numFmtId="3" fontId="21" fillId="0" borderId="83" xfId="0" applyNumberFormat="1" applyFont="1" applyFill="1" applyBorder="1" applyProtection="1">
      <protection hidden="1"/>
    </xf>
    <xf numFmtId="3" fontId="21" fillId="0" borderId="82" xfId="0" applyNumberFormat="1" applyFont="1" applyFill="1" applyBorder="1" applyProtection="1">
      <protection hidden="1"/>
    </xf>
    <xf numFmtId="4" fontId="21" fillId="6" borderId="202" xfId="0" applyNumberFormat="1" applyFont="1" applyFill="1" applyBorder="1" applyProtection="1">
      <protection locked="0"/>
    </xf>
    <xf numFmtId="0" fontId="21" fillId="6" borderId="203" xfId="0" applyFont="1" applyFill="1" applyBorder="1" applyProtection="1">
      <protection locked="0"/>
    </xf>
    <xf numFmtId="3" fontId="21" fillId="0" borderId="147" xfId="0" applyNumberFormat="1" applyFont="1" applyFill="1" applyBorder="1" applyProtection="1">
      <protection hidden="1"/>
    </xf>
    <xf numFmtId="4" fontId="21" fillId="6" borderId="204" xfId="0" applyNumberFormat="1" applyFont="1" applyFill="1" applyBorder="1" applyProtection="1">
      <protection locked="0"/>
    </xf>
    <xf numFmtId="3" fontId="21" fillId="0" borderId="202" xfId="0" applyNumberFormat="1" applyFont="1" applyFill="1" applyBorder="1" applyProtection="1">
      <protection hidden="1"/>
    </xf>
    <xf numFmtId="3" fontId="21" fillId="0" borderId="204" xfId="0" applyNumberFormat="1" applyFont="1" applyFill="1" applyBorder="1" applyProtection="1">
      <protection hidden="1"/>
    </xf>
    <xf numFmtId="3" fontId="21" fillId="0" borderId="205" xfId="0" applyNumberFormat="1" applyFont="1" applyBorder="1" applyProtection="1">
      <protection hidden="1"/>
    </xf>
    <xf numFmtId="3" fontId="21" fillId="0" borderId="85" xfId="0" applyNumberFormat="1" applyFont="1" applyFill="1" applyBorder="1" applyProtection="1">
      <protection hidden="1"/>
    </xf>
    <xf numFmtId="3" fontId="21" fillId="0" borderId="86" xfId="0" applyNumberFormat="1" applyFont="1" applyFill="1" applyBorder="1" applyProtection="1">
      <protection hidden="1"/>
    </xf>
    <xf numFmtId="3" fontId="21" fillId="0" borderId="87" xfId="0" applyNumberFormat="1" applyFont="1" applyFill="1" applyBorder="1" applyProtection="1">
      <protection hidden="1"/>
    </xf>
    <xf numFmtId="3" fontId="21" fillId="0" borderId="88" xfId="0" applyNumberFormat="1" applyFont="1" applyFill="1" applyBorder="1" applyProtection="1">
      <protection hidden="1"/>
    </xf>
    <xf numFmtId="3" fontId="21" fillId="0" borderId="89" xfId="0" applyNumberFormat="1" applyFont="1" applyFill="1" applyBorder="1" applyProtection="1">
      <protection hidden="1"/>
    </xf>
    <xf numFmtId="3" fontId="21" fillId="0" borderId="90" xfId="0" applyNumberFormat="1" applyFont="1" applyFill="1" applyBorder="1" applyProtection="1">
      <protection hidden="1"/>
    </xf>
    <xf numFmtId="3" fontId="21" fillId="0" borderId="76" xfId="0" applyNumberFormat="1" applyFont="1" applyBorder="1" applyProtection="1">
      <protection hidden="1"/>
    </xf>
    <xf numFmtId="3" fontId="21" fillId="0" borderId="91" xfId="0" applyNumberFormat="1" applyFont="1" applyFill="1" applyBorder="1" applyProtection="1">
      <protection hidden="1"/>
    </xf>
    <xf numFmtId="3" fontId="21" fillId="0" borderId="92" xfId="0" applyNumberFormat="1" applyFont="1" applyFill="1" applyBorder="1" applyProtection="1">
      <protection hidden="1"/>
    </xf>
    <xf numFmtId="3" fontId="21" fillId="0" borderId="77" xfId="0" applyNumberFormat="1" applyFont="1" applyBorder="1" applyProtection="1">
      <protection hidden="1"/>
    </xf>
    <xf numFmtId="3" fontId="21" fillId="0" borderId="93" xfId="0" applyNumberFormat="1" applyFont="1" applyFill="1" applyBorder="1" applyProtection="1">
      <protection hidden="1"/>
    </xf>
    <xf numFmtId="3" fontId="21" fillId="0" borderId="75" xfId="0" applyNumberFormat="1" applyFont="1" applyBorder="1" applyProtection="1">
      <protection hidden="1"/>
    </xf>
    <xf numFmtId="3" fontId="21" fillId="0" borderId="95" xfId="0" applyNumberFormat="1" applyFont="1" applyFill="1" applyBorder="1" applyProtection="1">
      <protection hidden="1"/>
    </xf>
    <xf numFmtId="3" fontId="21" fillId="0" borderId="73" xfId="0" applyNumberFormat="1" applyFont="1" applyBorder="1" applyProtection="1">
      <protection hidden="1"/>
    </xf>
    <xf numFmtId="3" fontId="21" fillId="0" borderId="97" xfId="0" applyNumberFormat="1" applyFont="1" applyFill="1" applyBorder="1" applyProtection="1">
      <protection hidden="1"/>
    </xf>
    <xf numFmtId="3" fontId="21" fillId="0" borderId="71" xfId="0" applyNumberFormat="1" applyFont="1" applyBorder="1" applyProtection="1">
      <protection hidden="1"/>
    </xf>
    <xf numFmtId="3" fontId="21" fillId="0" borderId="68" xfId="0" applyNumberFormat="1" applyFont="1" applyBorder="1" applyProtection="1">
      <protection hidden="1"/>
    </xf>
    <xf numFmtId="3" fontId="21" fillId="0" borderId="99" xfId="0" applyNumberFormat="1" applyFont="1" applyFill="1" applyBorder="1" applyProtection="1">
      <protection hidden="1"/>
    </xf>
    <xf numFmtId="3" fontId="21" fillId="0" borderId="70" xfId="0" applyNumberFormat="1" applyFont="1" applyBorder="1" applyProtection="1">
      <protection hidden="1"/>
    </xf>
    <xf numFmtId="3" fontId="21" fillId="0" borderId="101" xfId="0" applyNumberFormat="1" applyFont="1" applyFill="1" applyBorder="1" applyProtection="1">
      <protection hidden="1"/>
    </xf>
    <xf numFmtId="3" fontId="21" fillId="0" borderId="69" xfId="0" applyNumberFormat="1" applyFont="1" applyBorder="1" applyProtection="1">
      <protection hidden="1"/>
    </xf>
    <xf numFmtId="3" fontId="21" fillId="0" borderId="103" xfId="0" applyNumberFormat="1" applyFont="1" applyFill="1" applyBorder="1" applyProtection="1">
      <protection hidden="1"/>
    </xf>
    <xf numFmtId="3" fontId="21" fillId="0" borderId="67" xfId="0" applyNumberFormat="1" applyFont="1" applyBorder="1" applyProtection="1">
      <protection hidden="1"/>
    </xf>
    <xf numFmtId="3" fontId="21" fillId="0" borderId="105" xfId="0" applyNumberFormat="1" applyFont="1" applyFill="1" applyBorder="1" applyProtection="1">
      <protection hidden="1"/>
    </xf>
    <xf numFmtId="3" fontId="21" fillId="0" borderId="66" xfId="0" applyNumberFormat="1" applyFont="1" applyBorder="1" applyProtection="1">
      <protection hidden="1"/>
    </xf>
    <xf numFmtId="3" fontId="21" fillId="0" borderId="107" xfId="0" applyNumberFormat="1" applyFont="1" applyFill="1" applyBorder="1" applyProtection="1">
      <protection hidden="1"/>
    </xf>
    <xf numFmtId="3" fontId="21" fillId="0" borderId="65" xfId="0" applyNumberFormat="1" applyFont="1" applyBorder="1" applyProtection="1">
      <protection hidden="1"/>
    </xf>
    <xf numFmtId="3" fontId="21" fillId="0" borderId="109" xfId="0" applyNumberFormat="1" applyFont="1" applyFill="1" applyBorder="1" applyProtection="1">
      <protection hidden="1"/>
    </xf>
    <xf numFmtId="3" fontId="21" fillId="0" borderId="64" xfId="0" applyNumberFormat="1" applyFont="1" applyBorder="1" applyProtection="1">
      <protection hidden="1"/>
    </xf>
    <xf numFmtId="3" fontId="21" fillId="0" borderId="111" xfId="0" applyNumberFormat="1" applyFont="1" applyFill="1" applyBorder="1" applyProtection="1">
      <protection hidden="1"/>
    </xf>
    <xf numFmtId="3" fontId="21" fillId="0" borderId="63" xfId="0" applyNumberFormat="1" applyFont="1" applyBorder="1" applyProtection="1">
      <protection hidden="1"/>
    </xf>
    <xf numFmtId="3" fontId="21" fillId="0" borderId="57" xfId="0" applyNumberFormat="1" applyFont="1" applyFill="1" applyBorder="1" applyProtection="1">
      <protection hidden="1"/>
    </xf>
    <xf numFmtId="3" fontId="21" fillId="0" borderId="62" xfId="0" applyNumberFormat="1" applyFont="1" applyBorder="1" applyProtection="1">
      <protection hidden="1"/>
    </xf>
    <xf numFmtId="3" fontId="21" fillId="0" borderId="54" xfId="0" applyNumberFormat="1" applyFont="1" applyFill="1" applyBorder="1" applyProtection="1">
      <protection hidden="1"/>
    </xf>
    <xf numFmtId="3" fontId="21" fillId="0" borderId="61" xfId="0" applyNumberFormat="1" applyFont="1" applyBorder="1" applyProtection="1">
      <protection hidden="1"/>
    </xf>
    <xf numFmtId="3" fontId="21" fillId="0" borderId="51" xfId="0" applyNumberFormat="1" applyFont="1" applyFill="1" applyBorder="1" applyProtection="1">
      <protection hidden="1"/>
    </xf>
    <xf numFmtId="3" fontId="21" fillId="0" borderId="40" xfId="0" applyNumberFormat="1" applyFont="1" applyBorder="1" applyProtection="1">
      <protection hidden="1"/>
    </xf>
    <xf numFmtId="3" fontId="21" fillId="0" borderId="35" xfId="0" applyNumberFormat="1" applyFont="1" applyBorder="1" applyProtection="1">
      <protection hidden="1"/>
    </xf>
    <xf numFmtId="3" fontId="21" fillId="0" borderId="48" xfId="0" applyNumberFormat="1" applyFont="1" applyFill="1" applyBorder="1" applyProtection="1">
      <protection hidden="1"/>
    </xf>
    <xf numFmtId="3" fontId="21" fillId="0" borderId="38" xfId="0" applyNumberFormat="1" applyFont="1" applyBorder="1" applyProtection="1">
      <protection hidden="1"/>
    </xf>
    <xf numFmtId="3" fontId="21" fillId="0" borderId="44" xfId="0" applyNumberFormat="1" applyFont="1" applyFill="1" applyBorder="1" applyProtection="1">
      <protection hidden="1"/>
    </xf>
    <xf numFmtId="3" fontId="21" fillId="0" borderId="36" xfId="0" applyNumberFormat="1" applyFont="1" applyBorder="1" applyProtection="1">
      <protection hidden="1"/>
    </xf>
    <xf numFmtId="0" fontId="21" fillId="3" borderId="206" xfId="0" applyFont="1" applyFill="1" applyBorder="1" applyAlignment="1" applyProtection="1">
      <protection locked="0"/>
    </xf>
    <xf numFmtId="0" fontId="19" fillId="0" borderId="41" xfId="0" applyFont="1" applyBorder="1" applyAlignment="1" applyProtection="1">
      <alignment horizontal="center" vertical="center"/>
      <protection hidden="1"/>
    </xf>
    <xf numFmtId="0" fontId="19" fillId="0" borderId="25" xfId="0" applyFont="1" applyBorder="1" applyAlignment="1" applyProtection="1">
      <alignment horizontal="center" vertical="center" wrapText="1"/>
      <protection hidden="1"/>
    </xf>
    <xf numFmtId="0" fontId="19" fillId="0" borderId="26" xfId="0" applyFont="1" applyBorder="1" applyAlignment="1" applyProtection="1">
      <alignment horizontal="center" vertical="center" wrapText="1"/>
      <protection hidden="1"/>
    </xf>
    <xf numFmtId="4" fontId="21" fillId="6" borderId="207" xfId="0" applyNumberFormat="1" applyFont="1" applyFill="1" applyBorder="1" applyProtection="1">
      <protection locked="0"/>
    </xf>
    <xf numFmtId="4" fontId="19" fillId="0" borderId="30" xfId="0" applyNumberFormat="1" applyFont="1" applyBorder="1" applyAlignment="1" applyProtection="1">
      <alignment horizontal="center" vertical="center" wrapText="1"/>
      <protection hidden="1"/>
    </xf>
    <xf numFmtId="4" fontId="19" fillId="0" borderId="44" xfId="0" applyNumberFormat="1" applyFont="1" applyBorder="1" applyAlignment="1" applyProtection="1">
      <alignment horizontal="center" vertical="center" wrapText="1"/>
      <protection hidden="1"/>
    </xf>
    <xf numFmtId="3" fontId="21" fillId="0" borderId="208" xfId="0" applyNumberFormat="1" applyFont="1" applyFill="1" applyBorder="1" applyProtection="1">
      <protection hidden="1"/>
    </xf>
    <xf numFmtId="3" fontId="19" fillId="0" borderId="47" xfId="0" applyNumberFormat="1" applyFont="1" applyBorder="1" applyAlignment="1" applyProtection="1">
      <alignment horizontal="center" vertical="center" wrapText="1"/>
      <protection hidden="1"/>
    </xf>
    <xf numFmtId="0" fontId="21" fillId="6" borderId="209" xfId="0" applyFont="1" applyFill="1" applyBorder="1" applyProtection="1">
      <protection locked="0"/>
    </xf>
    <xf numFmtId="0" fontId="19" fillId="0" borderId="50" xfId="0" applyFont="1" applyBorder="1" applyAlignment="1" applyProtection="1">
      <alignment horizontal="center" vertical="center" wrapText="1"/>
      <protection hidden="1"/>
    </xf>
    <xf numFmtId="4" fontId="21" fillId="6" borderId="210" xfId="0" applyNumberFormat="1" applyFont="1" applyFill="1" applyBorder="1" applyProtection="1">
      <protection locked="0"/>
    </xf>
    <xf numFmtId="4" fontId="19" fillId="0" borderId="53" xfId="0" applyNumberFormat="1" applyFont="1" applyBorder="1" applyAlignment="1" applyProtection="1">
      <alignment horizontal="center" vertical="center" wrapText="1"/>
      <protection hidden="1"/>
    </xf>
    <xf numFmtId="3" fontId="21" fillId="0" borderId="211" xfId="0" applyNumberFormat="1" applyFont="1" applyFill="1" applyBorder="1" applyProtection="1">
      <protection hidden="1"/>
    </xf>
    <xf numFmtId="3" fontId="19" fillId="0" borderId="56" xfId="0" applyNumberFormat="1" applyFont="1" applyBorder="1" applyAlignment="1" applyProtection="1">
      <alignment horizontal="center" vertical="center" wrapText="1"/>
      <protection hidden="1"/>
    </xf>
    <xf numFmtId="3" fontId="21" fillId="0" borderId="212" xfId="0" applyNumberFormat="1" applyFont="1" applyBorder="1" applyProtection="1">
      <protection hidden="1"/>
    </xf>
    <xf numFmtId="3" fontId="19" fillId="0" borderId="39" xfId="0" applyNumberFormat="1" applyFont="1" applyBorder="1" applyAlignment="1" applyProtection="1">
      <alignment horizontal="center" vertical="center" wrapText="1"/>
      <protection hidden="1"/>
    </xf>
    <xf numFmtId="0" fontId="19" fillId="0" borderId="19" xfId="0" applyFont="1" applyBorder="1" applyAlignment="1" applyProtection="1">
      <alignment horizontal="center" vertical="center" wrapText="1"/>
      <protection hidden="1"/>
    </xf>
    <xf numFmtId="0" fontId="19" fillId="0" borderId="41" xfId="0" applyFont="1" applyBorder="1" applyAlignment="1" applyProtection="1">
      <alignment horizontal="center" vertical="center" wrapText="1"/>
      <protection hidden="1"/>
    </xf>
    <xf numFmtId="0" fontId="21" fillId="6" borderId="178" xfId="0" applyFont="1" applyFill="1" applyBorder="1" applyProtection="1">
      <protection locked="0"/>
    </xf>
    <xf numFmtId="4" fontId="19" fillId="0" borderId="19" xfId="0" applyNumberFormat="1" applyFont="1" applyBorder="1" applyAlignment="1" applyProtection="1">
      <alignment horizontal="center" vertical="center" wrapText="1"/>
      <protection hidden="1"/>
    </xf>
    <xf numFmtId="3" fontId="19" fillId="0" borderId="28" xfId="0" applyNumberFormat="1" applyFont="1" applyBorder="1" applyAlignment="1" applyProtection="1">
      <alignment horizontal="center" vertical="center" wrapText="1"/>
      <protection hidden="1"/>
    </xf>
    <xf numFmtId="3" fontId="21" fillId="0" borderId="29" xfId="0" applyNumberFormat="1" applyFont="1" applyBorder="1" applyProtection="1">
      <protection hidden="1"/>
    </xf>
    <xf numFmtId="3" fontId="21" fillId="0" borderId="31" xfId="0" applyNumberFormat="1" applyFont="1" applyBorder="1" applyProtection="1">
      <protection hidden="1"/>
    </xf>
    <xf numFmtId="3" fontId="21" fillId="0" borderId="32" xfId="0" applyNumberFormat="1" applyFont="1" applyBorder="1" applyProtection="1">
      <protection hidden="1"/>
    </xf>
    <xf numFmtId="3" fontId="21" fillId="0" borderId="34" xfId="0" applyNumberFormat="1" applyFont="1" applyBorder="1" applyProtection="1">
      <protection hidden="1"/>
    </xf>
    <xf numFmtId="0" fontId="21" fillId="6" borderId="22" xfId="0" applyFont="1" applyFill="1" applyBorder="1" applyProtection="1">
      <protection locked="0"/>
    </xf>
    <xf numFmtId="4" fontId="21" fillId="6" borderId="214" xfId="0" applyNumberFormat="1" applyFont="1" applyFill="1" applyBorder="1" applyProtection="1">
      <protection locked="0"/>
    </xf>
    <xf numFmtId="4" fontId="21" fillId="6" borderId="94" xfId="0" applyNumberFormat="1" applyFont="1" applyFill="1" applyBorder="1" applyProtection="1">
      <protection locked="0"/>
    </xf>
    <xf numFmtId="4" fontId="19" fillId="0" borderId="74" xfId="0" applyNumberFormat="1" applyFont="1" applyBorder="1" applyAlignment="1" applyProtection="1">
      <alignment horizontal="center" vertical="center" wrapText="1"/>
      <protection hidden="1"/>
    </xf>
    <xf numFmtId="3" fontId="21" fillId="0" borderId="28" xfId="0" applyNumberFormat="1" applyFont="1" applyBorder="1" applyProtection="1">
      <protection hidden="1"/>
    </xf>
    <xf numFmtId="4" fontId="21" fillId="0" borderId="62" xfId="8" applyNumberFormat="1" applyFont="1" applyFill="1" applyBorder="1" applyAlignment="1" applyProtection="1">
      <alignment horizontal="right"/>
      <protection hidden="1"/>
    </xf>
    <xf numFmtId="4" fontId="21" fillId="0" borderId="215" xfId="8" applyNumberFormat="1" applyFont="1" applyFill="1" applyBorder="1" applyAlignment="1" applyProtection="1">
      <alignment horizontal="right"/>
      <protection hidden="1"/>
    </xf>
    <xf numFmtId="4" fontId="21" fillId="0" borderId="0" xfId="1" applyNumberFormat="1" applyFont="1" applyBorder="1" applyAlignment="1" applyProtection="1">
      <protection hidden="1"/>
    </xf>
    <xf numFmtId="0" fontId="4" fillId="0" borderId="0" xfId="4" applyFont="1" applyFill="1" applyAlignment="1" applyProtection="1">
      <alignment horizontal="center"/>
      <protection hidden="1"/>
    </xf>
    <xf numFmtId="0" fontId="4" fillId="0" borderId="0" xfId="4" applyFont="1" applyAlignment="1" applyProtection="1">
      <alignment horizontal="center"/>
      <protection hidden="1"/>
    </xf>
    <xf numFmtId="0" fontId="4" fillId="2" borderId="0" xfId="4" applyFont="1" applyFill="1" applyAlignment="1" applyProtection="1">
      <alignment horizontal="center"/>
      <protection hidden="1"/>
    </xf>
    <xf numFmtId="3" fontId="3" fillId="3" borderId="16" xfId="1" applyNumberFormat="1" applyFont="1" applyFill="1" applyBorder="1" applyProtection="1">
      <protection locked="0"/>
    </xf>
    <xf numFmtId="3" fontId="3" fillId="3" borderId="16" xfId="1" quotePrefix="1" applyNumberFormat="1" applyFont="1" applyFill="1" applyBorder="1" applyProtection="1">
      <protection locked="0"/>
    </xf>
    <xf numFmtId="3" fontId="3" fillId="0" borderId="28" xfId="1" quotePrefix="1" applyNumberFormat="1" applyFont="1" applyFill="1" applyBorder="1" applyProtection="1">
      <protection hidden="1"/>
    </xf>
    <xf numFmtId="3" fontId="3" fillId="0" borderId="29" xfId="1" applyNumberFormat="1" applyFont="1" applyFill="1" applyBorder="1" applyProtection="1">
      <protection hidden="1"/>
    </xf>
    <xf numFmtId="3" fontId="3" fillId="0" borderId="31" xfId="1" applyNumberFormat="1" applyFont="1" applyFill="1" applyBorder="1" applyProtection="1">
      <protection hidden="1"/>
    </xf>
    <xf numFmtId="3" fontId="3" fillId="0" borderId="32" xfId="1" applyNumberFormat="1" applyFont="1" applyFill="1" applyBorder="1" applyProtection="1">
      <protection hidden="1"/>
    </xf>
    <xf numFmtId="3" fontId="3" fillId="0" borderId="34" xfId="1" applyNumberFormat="1" applyFont="1" applyFill="1" applyBorder="1" applyProtection="1">
      <protection hidden="1"/>
    </xf>
    <xf numFmtId="3" fontId="3" fillId="0" borderId="28" xfId="1" applyNumberFormat="1" applyFont="1" applyBorder="1" applyProtection="1">
      <protection hidden="1"/>
    </xf>
    <xf numFmtId="3" fontId="3" fillId="0" borderId="29" xfId="1" applyNumberFormat="1" applyFont="1" applyBorder="1" applyProtection="1">
      <protection hidden="1"/>
    </xf>
    <xf numFmtId="3" fontId="3" fillId="0" borderId="10" xfId="1" applyNumberFormat="1" applyFont="1" applyBorder="1" applyProtection="1">
      <protection hidden="1"/>
    </xf>
    <xf numFmtId="4" fontId="19" fillId="0" borderId="10" xfId="1" applyNumberFormat="1" applyFont="1" applyBorder="1" applyAlignment="1" applyProtection="1">
      <alignment horizontal="right" wrapText="1"/>
      <protection hidden="1"/>
    </xf>
    <xf numFmtId="4" fontId="19" fillId="0" borderId="10" xfId="1" applyNumberFormat="1" applyFont="1" applyBorder="1" applyAlignment="1" applyProtection="1">
      <protection hidden="1"/>
    </xf>
    <xf numFmtId="4" fontId="19" fillId="0" borderId="10" xfId="1" applyNumberFormat="1" applyFont="1" applyBorder="1" applyAlignment="1" applyProtection="1">
      <alignment horizontal="right"/>
      <protection hidden="1"/>
    </xf>
    <xf numFmtId="3" fontId="19" fillId="0" borderId="10" xfId="0" applyNumberFormat="1" applyFont="1" applyBorder="1" applyProtection="1">
      <protection hidden="1"/>
    </xf>
    <xf numFmtId="3" fontId="19" fillId="0" borderId="10" xfId="0" applyNumberFormat="1" applyFont="1" applyBorder="1" applyAlignment="1" applyProtection="1">
      <alignment horizontal="right"/>
      <protection hidden="1"/>
    </xf>
    <xf numFmtId="0" fontId="3" fillId="0" borderId="0" xfId="4" applyFont="1" applyFill="1" applyBorder="1" applyAlignment="1" applyProtection="1">
      <protection hidden="1"/>
    </xf>
    <xf numFmtId="3" fontId="20" fillId="0" borderId="0" xfId="0" applyNumberFormat="1" applyFont="1" applyBorder="1" applyAlignment="1" applyProtection="1">
      <alignment horizontal="left"/>
      <protection hidden="1"/>
    </xf>
    <xf numFmtId="165" fontId="3" fillId="4" borderId="28" xfId="4" applyNumberFormat="1" applyFont="1" applyFill="1" applyBorder="1" applyAlignment="1" applyProtection="1">
      <alignment horizontal="right"/>
      <protection locked="0"/>
    </xf>
    <xf numFmtId="165" fontId="3" fillId="4" borderId="29" xfId="4" applyNumberFormat="1" applyFont="1" applyFill="1" applyBorder="1" applyAlignment="1" applyProtection="1">
      <alignment horizontal="right"/>
      <protection locked="0"/>
    </xf>
    <xf numFmtId="165" fontId="3" fillId="4" borderId="31" xfId="4" applyNumberFormat="1" applyFont="1" applyFill="1" applyBorder="1" applyAlignment="1" applyProtection="1">
      <alignment horizontal="right"/>
      <protection locked="0"/>
    </xf>
    <xf numFmtId="165" fontId="3" fillId="4" borderId="30" xfId="4" applyNumberFormat="1" applyFont="1" applyFill="1" applyBorder="1" applyAlignment="1" applyProtection="1">
      <alignment horizontal="right"/>
      <protection locked="0"/>
    </xf>
    <xf numFmtId="165" fontId="3" fillId="4" borderId="25" xfId="4" applyNumberFormat="1" applyFont="1" applyFill="1" applyBorder="1" applyAlignment="1" applyProtection="1">
      <alignment horizontal="right"/>
      <protection locked="0"/>
    </xf>
    <xf numFmtId="165" fontId="3" fillId="4" borderId="150" xfId="4" applyNumberFormat="1" applyFont="1" applyFill="1" applyBorder="1" applyAlignment="1" applyProtection="1">
      <alignment horizontal="right"/>
      <protection locked="0"/>
    </xf>
    <xf numFmtId="165" fontId="3" fillId="4" borderId="149" xfId="4" applyNumberFormat="1" applyFont="1" applyFill="1" applyBorder="1" applyAlignment="1" applyProtection="1">
      <alignment horizontal="right"/>
      <protection locked="0"/>
    </xf>
    <xf numFmtId="3" fontId="21" fillId="0" borderId="216" xfId="0" applyNumberFormat="1" applyFont="1" applyBorder="1" applyProtection="1">
      <protection hidden="1"/>
    </xf>
    <xf numFmtId="0" fontId="2" fillId="0" borderId="0" xfId="4" applyFont="1" applyProtection="1">
      <protection locked="0"/>
    </xf>
    <xf numFmtId="1" fontId="3" fillId="2" borderId="0" xfId="2" applyNumberFormat="1" applyFont="1" applyFill="1" applyBorder="1" applyAlignment="1" applyProtection="1">
      <alignment horizontal="right"/>
      <protection locked="0"/>
    </xf>
    <xf numFmtId="1" fontId="3" fillId="2" borderId="0" xfId="2" applyNumberFormat="1" applyFont="1" applyFill="1" applyBorder="1" applyAlignment="1" applyProtection="1">
      <alignment horizontal="left"/>
      <protection locked="0"/>
    </xf>
    <xf numFmtId="0" fontId="3" fillId="2" borderId="0" xfId="2" applyFont="1" applyFill="1" applyBorder="1" applyProtection="1">
      <protection locked="0"/>
    </xf>
    <xf numFmtId="0" fontId="3" fillId="2" borderId="0" xfId="2" applyFont="1" applyFill="1" applyBorder="1" applyAlignment="1" applyProtection="1">
      <alignment horizontal="left"/>
      <protection locked="0"/>
    </xf>
    <xf numFmtId="0" fontId="3" fillId="0" borderId="0" xfId="4" applyFont="1" applyFill="1" applyAlignment="1" applyProtection="1">
      <alignment vertical="center"/>
      <protection locked="0"/>
    </xf>
    <xf numFmtId="165" fontId="6" fillId="0" borderId="0" xfId="4" applyNumberFormat="1" applyFont="1" applyAlignment="1" applyProtection="1">
      <alignment horizontal="right"/>
      <protection locked="0"/>
    </xf>
    <xf numFmtId="3" fontId="34" fillId="0" borderId="10" xfId="0" applyNumberFormat="1" applyFont="1" applyFill="1" applyBorder="1" applyProtection="1">
      <protection hidden="1"/>
    </xf>
    <xf numFmtId="0" fontId="35" fillId="6" borderId="213" xfId="0" applyFont="1" applyFill="1" applyBorder="1" applyProtection="1">
      <protection locked="0"/>
    </xf>
    <xf numFmtId="0" fontId="35" fillId="6" borderId="31" xfId="0" applyFont="1" applyFill="1" applyBorder="1" applyProtection="1">
      <protection locked="0"/>
    </xf>
    <xf numFmtId="0" fontId="35" fillId="6" borderId="32" xfId="0" applyFont="1" applyFill="1" applyBorder="1" applyProtection="1">
      <protection locked="0"/>
    </xf>
    <xf numFmtId="0" fontId="35" fillId="6" borderId="34" xfId="0" applyFont="1" applyFill="1" applyBorder="1" applyProtection="1">
      <protection locked="0"/>
    </xf>
    <xf numFmtId="0" fontId="35" fillId="6" borderId="36" xfId="0" applyFont="1" applyFill="1" applyBorder="1" applyProtection="1">
      <protection locked="0"/>
    </xf>
    <xf numFmtId="0" fontId="35" fillId="6" borderId="35" xfId="0" applyFont="1" applyFill="1" applyBorder="1" applyProtection="1">
      <protection locked="0"/>
    </xf>
    <xf numFmtId="3" fontId="21" fillId="6" borderId="29" xfId="0" applyNumberFormat="1" applyFont="1" applyFill="1" applyBorder="1" applyProtection="1">
      <protection locked="0"/>
    </xf>
    <xf numFmtId="3" fontId="21" fillId="6" borderId="31" xfId="0" applyNumberFormat="1" applyFont="1" applyFill="1" applyBorder="1" applyProtection="1">
      <protection locked="0"/>
    </xf>
    <xf numFmtId="3" fontId="21" fillId="6" borderId="32" xfId="0" applyNumberFormat="1" applyFont="1" applyFill="1" applyBorder="1" applyProtection="1">
      <protection locked="0"/>
    </xf>
    <xf numFmtId="3" fontId="21" fillId="6" borderId="34" xfId="0" applyNumberFormat="1" applyFont="1" applyFill="1" applyBorder="1" applyProtection="1">
      <protection locked="0"/>
    </xf>
    <xf numFmtId="3" fontId="21" fillId="6" borderId="33" xfId="0" applyNumberFormat="1" applyFont="1" applyFill="1" applyBorder="1" applyProtection="1">
      <protection locked="0"/>
    </xf>
    <xf numFmtId="3" fontId="21" fillId="6" borderId="178" xfId="0" applyNumberFormat="1" applyFont="1" applyFill="1" applyBorder="1" applyProtection="1">
      <protection locked="0"/>
    </xf>
    <xf numFmtId="0" fontId="33" fillId="0" borderId="25" xfId="0" applyFont="1" applyBorder="1" applyAlignment="1" applyProtection="1">
      <alignment horizontal="center" vertical="center" wrapText="1"/>
      <protection hidden="1"/>
    </xf>
    <xf numFmtId="0" fontId="29" fillId="0" borderId="0" xfId="0" applyFont="1" applyAlignment="1" applyProtection="1">
      <alignment horizontal="center"/>
      <protection locked="0"/>
    </xf>
    <xf numFmtId="0" fontId="31" fillId="0" borderId="0" xfId="0" quotePrefix="1" applyFont="1" applyAlignment="1" applyProtection="1">
      <alignment horizontal="center"/>
      <protection locked="0"/>
    </xf>
    <xf numFmtId="0" fontId="30" fillId="0" borderId="0" xfId="0" applyFont="1" applyProtection="1">
      <protection locked="0"/>
    </xf>
    <xf numFmtId="166" fontId="0" fillId="0" borderId="0" xfId="0" applyNumberFormat="1" applyProtection="1">
      <protection locked="0"/>
    </xf>
    <xf numFmtId="166" fontId="28" fillId="0" borderId="0" xfId="0" applyNumberFormat="1" applyFont="1" applyProtection="1">
      <protection locked="0"/>
    </xf>
    <xf numFmtId="3" fontId="34" fillId="0" borderId="10" xfId="0" applyNumberFormat="1" applyFont="1" applyBorder="1" applyProtection="1">
      <protection hidden="1"/>
    </xf>
    <xf numFmtId="3" fontId="21" fillId="0" borderId="217" xfId="0" applyNumberFormat="1" applyFont="1" applyFill="1" applyBorder="1" applyProtection="1">
      <protection hidden="1"/>
    </xf>
    <xf numFmtId="3" fontId="21" fillId="0" borderId="218" xfId="0" applyNumberFormat="1" applyFont="1" applyFill="1" applyBorder="1" applyProtection="1">
      <protection hidden="1"/>
    </xf>
    <xf numFmtId="3" fontId="36" fillId="0" borderId="10" xfId="0" applyNumberFormat="1" applyFont="1" applyBorder="1" applyProtection="1">
      <protection hidden="1"/>
    </xf>
    <xf numFmtId="168" fontId="0" fillId="0" borderId="0" xfId="0" applyNumberFormat="1"/>
    <xf numFmtId="3" fontId="4" fillId="0" borderId="0" xfId="3" applyNumberFormat="1" applyFont="1" applyBorder="1" applyAlignment="1" applyProtection="1">
      <alignment horizontal="left"/>
      <protection hidden="1"/>
    </xf>
    <xf numFmtId="164" fontId="3" fillId="2" borderId="0" xfId="2" applyNumberFormat="1" applyFont="1" applyFill="1" applyBorder="1" applyAlignment="1" applyProtection="1">
      <alignment horizontal="left"/>
      <protection hidden="1"/>
    </xf>
    <xf numFmtId="3" fontId="4" fillId="6" borderId="0" xfId="0" applyNumberFormat="1" applyFont="1" applyFill="1" applyBorder="1" applyAlignment="1" applyProtection="1">
      <alignment horizontal="left"/>
      <protection locked="0"/>
    </xf>
    <xf numFmtId="1" fontId="4" fillId="6" borderId="0" xfId="0" applyNumberFormat="1" applyFont="1" applyFill="1" applyBorder="1" applyAlignment="1" applyProtection="1">
      <alignment horizontal="left"/>
      <protection locked="0"/>
    </xf>
    <xf numFmtId="0" fontId="21" fillId="3" borderId="54" xfId="8" applyFont="1" applyFill="1" applyBorder="1" applyAlignment="1" applyProtection="1">
      <alignment horizontal="left"/>
      <protection locked="0"/>
    </xf>
    <xf numFmtId="0" fontId="21" fillId="3" borderId="55" xfId="8" applyFont="1" applyFill="1" applyBorder="1" applyAlignment="1" applyProtection="1">
      <alignment horizontal="left"/>
      <protection locked="0"/>
    </xf>
    <xf numFmtId="0" fontId="21" fillId="3" borderId="57" xfId="8" applyFont="1" applyFill="1" applyBorder="1" applyAlignment="1" applyProtection="1">
      <alignment horizontal="left"/>
      <protection locked="0"/>
    </xf>
    <xf numFmtId="0" fontId="21" fillId="3" borderId="58" xfId="8" applyFont="1" applyFill="1" applyBorder="1" applyAlignment="1" applyProtection="1">
      <alignment horizontal="left"/>
      <protection locked="0"/>
    </xf>
    <xf numFmtId="0" fontId="21" fillId="3" borderId="59" xfId="8" applyFont="1" applyFill="1" applyBorder="1" applyAlignment="1" applyProtection="1">
      <alignment horizontal="left"/>
      <protection locked="0"/>
    </xf>
    <xf numFmtId="0" fontId="21" fillId="3" borderId="60" xfId="8" applyFont="1" applyFill="1" applyBorder="1" applyAlignment="1" applyProtection="1">
      <alignment horizontal="left"/>
      <protection locked="0"/>
    </xf>
    <xf numFmtId="4" fontId="19" fillId="0" borderId="0" xfId="8" applyNumberFormat="1" applyFont="1" applyAlignment="1" applyProtection="1">
      <alignment horizontal="right"/>
      <protection hidden="1"/>
    </xf>
    <xf numFmtId="0" fontId="21" fillId="3" borderId="20" xfId="8" applyFont="1" applyFill="1" applyBorder="1" applyAlignment="1" applyProtection="1">
      <alignment horizontal="left"/>
      <protection locked="0"/>
    </xf>
    <xf numFmtId="0" fontId="21" fillId="3" borderId="21" xfId="8" applyFont="1" applyFill="1" applyBorder="1" applyAlignment="1" applyProtection="1">
      <alignment horizontal="left"/>
      <protection locked="0"/>
    </xf>
    <xf numFmtId="0" fontId="21" fillId="3" borderId="42" xfId="8" applyFont="1" applyFill="1" applyBorder="1" applyAlignment="1" applyProtection="1">
      <alignment horizontal="left"/>
      <protection locked="0"/>
    </xf>
    <xf numFmtId="0" fontId="21" fillId="3" borderId="43" xfId="8" applyFont="1" applyFill="1" applyBorder="1" applyAlignment="1" applyProtection="1">
      <alignment horizontal="left"/>
      <protection locked="0"/>
    </xf>
    <xf numFmtId="0" fontId="21" fillId="3" borderId="45" xfId="8" applyFont="1" applyFill="1" applyBorder="1" applyAlignment="1" applyProtection="1">
      <alignment horizontal="left"/>
      <protection locked="0"/>
    </xf>
    <xf numFmtId="0" fontId="21" fillId="3" borderId="46" xfId="8" applyFont="1" applyFill="1" applyBorder="1" applyAlignment="1" applyProtection="1">
      <alignment horizontal="left"/>
      <protection locked="0"/>
    </xf>
    <xf numFmtId="0" fontId="21" fillId="3" borderId="48" xfId="8" applyFont="1" applyFill="1" applyBorder="1" applyAlignment="1" applyProtection="1">
      <alignment horizontal="left"/>
      <protection locked="0"/>
    </xf>
    <xf numFmtId="0" fontId="21" fillId="3" borderId="49" xfId="8" applyFont="1" applyFill="1" applyBorder="1" applyAlignment="1" applyProtection="1">
      <alignment horizontal="left"/>
      <protection locked="0"/>
    </xf>
    <xf numFmtId="0" fontId="21" fillId="3" borderId="51" xfId="8" applyFont="1" applyFill="1" applyBorder="1" applyAlignment="1" applyProtection="1">
      <alignment horizontal="left"/>
      <protection locked="0"/>
    </xf>
    <xf numFmtId="0" fontId="21" fillId="3" borderId="52" xfId="8" applyFont="1" applyFill="1" applyBorder="1" applyAlignment="1" applyProtection="1">
      <alignment horizontal="left"/>
      <protection locked="0"/>
    </xf>
    <xf numFmtId="0" fontId="21" fillId="3" borderId="176" xfId="8" applyFont="1" applyFill="1" applyBorder="1" applyAlignment="1" applyProtection="1">
      <alignment horizontal="left"/>
      <protection locked="0"/>
    </xf>
    <xf numFmtId="0" fontId="21" fillId="3" borderId="177" xfId="8" applyFont="1" applyFill="1" applyBorder="1" applyAlignment="1" applyProtection="1">
      <alignment horizontal="left"/>
      <protection locked="0"/>
    </xf>
    <xf numFmtId="0" fontId="21" fillId="3" borderId="26" xfId="8" applyFont="1" applyFill="1" applyBorder="1" applyAlignment="1" applyProtection="1">
      <alignment horizontal="left"/>
      <protection locked="0"/>
    </xf>
    <xf numFmtId="0" fontId="21" fillId="3" borderId="27" xfId="8" applyFont="1" applyFill="1" applyBorder="1" applyAlignment="1" applyProtection="1">
      <alignment horizontal="left"/>
      <protection locked="0"/>
    </xf>
    <xf numFmtId="0" fontId="21" fillId="3" borderId="22" xfId="8" applyFont="1" applyFill="1" applyBorder="1" applyAlignment="1" applyProtection="1">
      <alignment horizontal="left"/>
      <protection locked="0"/>
    </xf>
    <xf numFmtId="0" fontId="21" fillId="3" borderId="23" xfId="8" applyFont="1" applyFill="1" applyBorder="1" applyAlignment="1" applyProtection="1">
      <alignment horizontal="left"/>
      <protection locked="0"/>
    </xf>
    <xf numFmtId="3" fontId="19" fillId="0" borderId="0" xfId="0" applyNumberFormat="1" applyFont="1" applyFill="1" applyBorder="1" applyAlignment="1" applyProtection="1">
      <alignment horizontal="left"/>
      <protection hidden="1"/>
    </xf>
    <xf numFmtId="0" fontId="21" fillId="3" borderId="173" xfId="8" applyFont="1" applyFill="1" applyBorder="1" applyAlignment="1" applyProtection="1">
      <alignment horizontal="left"/>
      <protection locked="0"/>
    </xf>
    <xf numFmtId="0" fontId="21" fillId="3" borderId="174" xfId="8" applyFont="1" applyFill="1" applyBorder="1" applyAlignment="1" applyProtection="1">
      <alignment horizontal="left"/>
      <protection locked="0"/>
    </xf>
    <xf numFmtId="0" fontId="23" fillId="0" borderId="0" xfId="0" applyFont="1" applyBorder="1" applyAlignment="1" applyProtection="1">
      <alignment horizontal="center"/>
      <protection hidden="1"/>
    </xf>
    <xf numFmtId="0" fontId="19" fillId="0" borderId="0" xfId="0" applyFont="1" applyFill="1" applyAlignment="1" applyProtection="1">
      <alignment horizontal="left"/>
      <protection hidden="1"/>
    </xf>
    <xf numFmtId="3" fontId="19" fillId="7" borderId="0" xfId="0" applyNumberFormat="1" applyFont="1" applyFill="1" applyBorder="1" applyAlignment="1" applyProtection="1">
      <alignment horizontal="left" wrapText="1"/>
      <protection hidden="1"/>
    </xf>
    <xf numFmtId="0" fontId="4" fillId="0" borderId="0" xfId="4" applyFont="1" applyFill="1" applyAlignment="1" applyProtection="1">
      <alignment horizontal="left"/>
      <protection hidden="1"/>
    </xf>
    <xf numFmtId="0" fontId="13" fillId="0" borderId="0" xfId="4" applyFont="1" applyFill="1" applyBorder="1" applyAlignment="1" applyProtection="1">
      <alignment horizontal="left"/>
      <protection hidden="1"/>
    </xf>
    <xf numFmtId="15" fontId="9" fillId="0" borderId="0" xfId="4" applyNumberFormat="1" applyFont="1" applyFill="1" applyBorder="1" applyAlignment="1" applyProtection="1">
      <alignment horizontal="left"/>
      <protection hidden="1"/>
    </xf>
    <xf numFmtId="0" fontId="4" fillId="0" borderId="0" xfId="4" applyFont="1" applyFill="1" applyBorder="1" applyAlignment="1" applyProtection="1">
      <alignment horizontal="right"/>
      <protection hidden="1"/>
    </xf>
  </cellXfs>
  <cellStyles count="13">
    <cellStyle name="Comma" xfId="1" builtinId="3"/>
    <cellStyle name="Comma 13" xfId="12"/>
    <cellStyle name="Comma 2" xfId="11"/>
    <cellStyle name="Comma 3" xfId="9"/>
    <cellStyle name="Hyperlink_CAIS Manual Structural Adj V1.04" xfId="5"/>
    <cellStyle name="Normal" xfId="0" builtinId="0"/>
    <cellStyle name="Normal 2" xfId="7"/>
    <cellStyle name="Normal_2007 Interim Spreadsheet" xfId="3"/>
    <cellStyle name="Normal_CAIS Manual Structural Adj V1.04" xfId="4"/>
    <cellStyle name="Normal_Manual Payment Calculator 2006 V1 09 unlocked" xfId="2"/>
    <cellStyle name="Normal_Sheet2" xfId="8"/>
    <cellStyle name="Normal_Structural Change" xfId="6"/>
    <cellStyle name="Percent 2" xfId="10"/>
  </cellStyles>
  <dxfs count="10"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 val="0"/>
        <i val="0"/>
      </font>
    </dxf>
    <dxf>
      <font>
        <b/>
        <i val="0"/>
      </font>
    </dxf>
  </dxfs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19050</xdr:colOff>
          <xdr:row>1</xdr:row>
          <xdr:rowOff>0</xdr:rowOff>
        </xdr:from>
        <xdr:to>
          <xdr:col>13</xdr:col>
          <xdr:colOff>638175</xdr:colOff>
          <xdr:row>3</xdr:row>
          <xdr:rowOff>0</xdr:rowOff>
        </xdr:to>
        <xdr:sp macro="" textlink="">
          <xdr:nvSpPr>
            <xdr:cNvPr id="1033" name="Button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Clear All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228600</xdr:colOff>
          <xdr:row>1</xdr:row>
          <xdr:rowOff>9525</xdr:rowOff>
        </xdr:from>
        <xdr:to>
          <xdr:col>12</xdr:col>
          <xdr:colOff>0</xdr:colOff>
          <xdr:row>3</xdr:row>
          <xdr:rowOff>0</xdr:rowOff>
        </xdr:to>
        <xdr:sp macro="" textlink="">
          <xdr:nvSpPr>
            <xdr:cNvPr id="1034" name="Button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Print All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895350</xdr:colOff>
          <xdr:row>0</xdr:row>
          <xdr:rowOff>190500</xdr:rowOff>
        </xdr:from>
        <xdr:to>
          <xdr:col>8</xdr:col>
          <xdr:colOff>590550</xdr:colOff>
          <xdr:row>1</xdr:row>
          <xdr:rowOff>180975</xdr:rowOff>
        </xdr:to>
        <xdr:sp macro="" textlink="">
          <xdr:nvSpPr>
            <xdr:cNvPr id="5121" name="Button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Clear Page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352425</xdr:colOff>
          <xdr:row>0</xdr:row>
          <xdr:rowOff>180975</xdr:rowOff>
        </xdr:from>
        <xdr:to>
          <xdr:col>8</xdr:col>
          <xdr:colOff>466725</xdr:colOff>
          <xdr:row>1</xdr:row>
          <xdr:rowOff>171450</xdr:rowOff>
        </xdr:to>
        <xdr:sp macro="" textlink="">
          <xdr:nvSpPr>
            <xdr:cNvPr id="6146" name="Button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Clear Page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590550</xdr:colOff>
          <xdr:row>1</xdr:row>
          <xdr:rowOff>38100</xdr:rowOff>
        </xdr:from>
        <xdr:to>
          <xdr:col>15</xdr:col>
          <xdr:colOff>114300</xdr:colOff>
          <xdr:row>2</xdr:row>
          <xdr:rowOff>57150</xdr:rowOff>
        </xdr:to>
        <xdr:sp macro="" textlink="">
          <xdr:nvSpPr>
            <xdr:cNvPr id="7169" name="Button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Clear Page</a:t>
              </a:r>
            </a:p>
          </xdr:txBody>
        </xdr:sp>
        <xdr:clientData fPrint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781050</xdr:colOff>
          <xdr:row>1</xdr:row>
          <xdr:rowOff>19050</xdr:rowOff>
        </xdr:from>
        <xdr:to>
          <xdr:col>12</xdr:col>
          <xdr:colOff>657225</xdr:colOff>
          <xdr:row>2</xdr:row>
          <xdr:rowOff>38100</xdr:rowOff>
        </xdr:to>
        <xdr:sp macro="" textlink="">
          <xdr:nvSpPr>
            <xdr:cNvPr id="4172" name="Button 76" hidden="1">
              <a:extLst>
                <a:ext uri="{63B3BB69-23CF-44E3-9099-C40C66FF867C}">
                  <a14:compatExt spid="_x0000_s4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Clear Page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38100</xdr:colOff>
          <xdr:row>23</xdr:row>
          <xdr:rowOff>180975</xdr:rowOff>
        </xdr:from>
        <xdr:to>
          <xdr:col>13</xdr:col>
          <xdr:colOff>0</xdr:colOff>
          <xdr:row>25</xdr:row>
          <xdr:rowOff>0</xdr:rowOff>
        </xdr:to>
        <xdr:sp macro="" textlink="">
          <xdr:nvSpPr>
            <xdr:cNvPr id="4179" name="Button 83" hidden="1">
              <a:extLst>
                <a:ext uri="{63B3BB69-23CF-44E3-9099-C40C66FF867C}">
                  <a14:compatExt spid="_x0000_s4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Summary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4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trlProp" Target="../ctrlProps/ctrlProp5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ctrlProp" Target="../ctrlProps/ctrlProp7.xml"/><Relationship Id="rId4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C36"/>
  <sheetViews>
    <sheetView showGridLines="0" tabSelected="1" zoomScaleNormal="100" workbookViewId="0">
      <selection activeCell="F7" sqref="F7"/>
    </sheetView>
  </sheetViews>
  <sheetFormatPr defaultRowHeight="15" x14ac:dyDescent="0.25"/>
  <cols>
    <col min="1" max="3" width="9.140625" style="98"/>
    <col min="4" max="4" width="8" style="98" customWidth="1"/>
    <col min="5" max="5" width="8.85546875" style="98" customWidth="1"/>
    <col min="6" max="6" width="12.7109375" style="98" customWidth="1"/>
    <col min="7" max="7" width="1.7109375" style="98" hidden="1" customWidth="1"/>
    <col min="8" max="8" width="12.7109375" style="98" customWidth="1"/>
    <col min="9" max="9" width="1.7109375" style="98" hidden="1" customWidth="1"/>
    <col min="10" max="10" width="12.7109375" style="98" customWidth="1"/>
    <col min="11" max="11" width="1.7109375" style="98" hidden="1" customWidth="1"/>
    <col min="12" max="12" width="12.5703125" style="98" customWidth="1"/>
    <col min="13" max="13" width="1.7109375" style="98" hidden="1" customWidth="1"/>
    <col min="14" max="15" width="12.7109375" style="98" customWidth="1"/>
    <col min="16" max="16" width="3.28515625" style="98" customWidth="1"/>
    <col min="17" max="17" width="3.140625" style="98" hidden="1" customWidth="1"/>
    <col min="18" max="18" width="2.7109375" style="98" hidden="1" customWidth="1"/>
    <col min="19" max="19" width="11.5703125" style="98" hidden="1" customWidth="1"/>
    <col min="20" max="21" width="9.140625" style="98" hidden="1" customWidth="1"/>
    <col min="22" max="22" width="1.85546875" style="98" hidden="1" customWidth="1"/>
    <col min="23" max="25" width="9.140625" style="98" hidden="1" customWidth="1"/>
    <col min="26" max="26" width="1.85546875" style="98" hidden="1" customWidth="1"/>
    <col min="27" max="29" width="9.140625" style="98" hidden="1" customWidth="1"/>
    <col min="30" max="30" width="11.5703125" style="98" customWidth="1"/>
    <col min="31" max="16384" width="9.140625" style="98"/>
  </cols>
  <sheetData>
    <row r="1" spans="1:20" x14ac:dyDescent="0.25">
      <c r="A1" s="3" t="s">
        <v>0</v>
      </c>
      <c r="B1" s="3"/>
      <c r="C1" s="574"/>
      <c r="D1" s="574"/>
      <c r="E1" s="574"/>
      <c r="F1" s="3" t="s">
        <v>73</v>
      </c>
      <c r="G1" s="3"/>
      <c r="H1" s="3"/>
      <c r="I1" s="3"/>
      <c r="J1" s="3"/>
      <c r="K1" s="2"/>
      <c r="L1" s="21"/>
      <c r="M1" s="573"/>
      <c r="N1" s="573"/>
      <c r="O1" s="340">
        <f ca="1">TODAY()</f>
        <v>43521</v>
      </c>
      <c r="P1" s="47"/>
    </row>
    <row r="2" spans="1:20" x14ac:dyDescent="0.25">
      <c r="A2" s="53" t="s">
        <v>9</v>
      </c>
      <c r="B2" s="163">
        <v>870</v>
      </c>
      <c r="C2" s="575"/>
      <c r="D2" s="575"/>
      <c r="E2" s="3"/>
      <c r="F2" s="4"/>
      <c r="G2" s="4"/>
      <c r="H2" s="164">
        <v>2019</v>
      </c>
      <c r="I2" s="4"/>
      <c r="J2" s="11"/>
      <c r="K2" s="5"/>
      <c r="L2" s="4"/>
      <c r="M2" s="4"/>
      <c r="N2" s="1"/>
      <c r="O2" s="1"/>
      <c r="P2" s="1"/>
    </row>
    <row r="3" spans="1:20" ht="1.5" customHeight="1" x14ac:dyDescent="0.25">
      <c r="A3" s="50"/>
      <c r="B3" s="50"/>
      <c r="C3" s="48"/>
      <c r="D3" s="50"/>
      <c r="E3" s="155"/>
      <c r="F3" s="4"/>
      <c r="G3" s="48"/>
      <c r="H3" s="50"/>
      <c r="I3" s="48"/>
      <c r="J3" s="50"/>
      <c r="K3" s="48"/>
      <c r="L3" s="50"/>
      <c r="M3" s="48"/>
      <c r="N3" s="50"/>
      <c r="O3" s="50"/>
      <c r="P3" s="50"/>
    </row>
    <row r="4" spans="1:20" x14ac:dyDescent="0.25">
      <c r="A4" s="50" t="s">
        <v>45</v>
      </c>
      <c r="B4" s="50"/>
      <c r="C4" s="154">
        <v>100</v>
      </c>
      <c r="D4" s="50"/>
      <c r="E4" s="48"/>
      <c r="F4" s="49" t="s">
        <v>1</v>
      </c>
      <c r="G4" s="49"/>
      <c r="H4" s="49" t="s">
        <v>1</v>
      </c>
      <c r="I4" s="49"/>
      <c r="J4" s="49" t="s">
        <v>1</v>
      </c>
      <c r="K4" s="49"/>
      <c r="L4" s="49" t="s">
        <v>1</v>
      </c>
      <c r="M4" s="49"/>
      <c r="N4" s="49" t="s">
        <v>1</v>
      </c>
      <c r="O4" s="50"/>
      <c r="P4" s="50"/>
    </row>
    <row r="5" spans="1:20" x14ac:dyDescent="0.25">
      <c r="A5" s="50" t="s">
        <v>46</v>
      </c>
      <c r="B5" s="99"/>
      <c r="C5" s="153" t="s">
        <v>53</v>
      </c>
      <c r="D5" s="99"/>
      <c r="E5" s="42"/>
      <c r="F5" s="43"/>
      <c r="G5" s="43"/>
      <c r="H5" s="43"/>
      <c r="I5" s="49"/>
      <c r="J5" s="49"/>
      <c r="K5" s="49"/>
      <c r="L5" s="49"/>
      <c r="M5" s="49"/>
      <c r="N5" s="49"/>
      <c r="O5" s="50"/>
      <c r="P5" s="50"/>
    </row>
    <row r="6" spans="1:20" x14ac:dyDescent="0.25">
      <c r="A6" s="572"/>
      <c r="B6" s="572"/>
      <c r="C6" s="100"/>
      <c r="D6" s="50"/>
      <c r="E6" s="48"/>
      <c r="F6" s="341">
        <f>H2-5</f>
        <v>2014</v>
      </c>
      <c r="G6" s="45"/>
      <c r="H6" s="341">
        <f>H2-4</f>
        <v>2015</v>
      </c>
      <c r="I6" s="45"/>
      <c r="J6" s="341">
        <f>H2-3</f>
        <v>2016</v>
      </c>
      <c r="K6" s="45"/>
      <c r="L6" s="341">
        <f>H2-2</f>
        <v>2017</v>
      </c>
      <c r="M6" s="45"/>
      <c r="N6" s="341">
        <f>H2-1</f>
        <v>2018</v>
      </c>
      <c r="O6" s="50"/>
      <c r="P6" s="50"/>
    </row>
    <row r="7" spans="1:20" x14ac:dyDescent="0.25">
      <c r="A7" s="50" t="s">
        <v>92</v>
      </c>
      <c r="B7" s="52"/>
      <c r="C7" s="100"/>
      <c r="D7" s="50"/>
      <c r="E7" s="48"/>
      <c r="F7" s="516"/>
      <c r="G7" s="6"/>
      <c r="H7" s="516"/>
      <c r="I7" s="6"/>
      <c r="J7" s="516"/>
      <c r="K7" s="6"/>
      <c r="L7" s="516"/>
      <c r="M7" s="49"/>
      <c r="N7" s="150"/>
      <c r="O7" s="50"/>
      <c r="P7" s="50"/>
    </row>
    <row r="8" spans="1:20" x14ac:dyDescent="0.25">
      <c r="A8" s="50"/>
      <c r="B8" s="7"/>
      <c r="C8" s="6"/>
      <c r="D8" s="50"/>
      <c r="E8" s="48"/>
      <c r="F8" s="6"/>
      <c r="G8" s="6"/>
      <c r="H8" s="6"/>
      <c r="I8" s="6"/>
      <c r="J8" s="6"/>
      <c r="K8" s="6"/>
      <c r="L8" s="6"/>
      <c r="M8" s="6"/>
      <c r="N8" s="6"/>
      <c r="O8" s="50"/>
      <c r="P8" s="50"/>
    </row>
    <row r="9" spans="1:20" x14ac:dyDescent="0.25">
      <c r="A9" s="50" t="s">
        <v>6</v>
      </c>
      <c r="B9" s="7"/>
      <c r="C9" s="6"/>
      <c r="D9" s="50"/>
      <c r="E9" s="48"/>
      <c r="F9" s="151"/>
      <c r="G9" s="151"/>
      <c r="H9" s="151"/>
      <c r="I9" s="151"/>
      <c r="J9" s="151"/>
      <c r="K9" s="151"/>
      <c r="L9" s="151"/>
      <c r="M9" s="151"/>
      <c r="N9" s="517"/>
      <c r="O9" s="50"/>
      <c r="P9" s="50"/>
    </row>
    <row r="10" spans="1:20" x14ac:dyDescent="0.25">
      <c r="A10" s="101"/>
      <c r="B10" s="101"/>
      <c r="C10" s="8"/>
      <c r="D10" s="51"/>
      <c r="E10" s="48"/>
      <c r="M10" s="6"/>
      <c r="N10" s="9"/>
      <c r="O10" s="50"/>
      <c r="P10" s="50"/>
    </row>
    <row r="11" spans="1:20" x14ac:dyDescent="0.25">
      <c r="A11" s="70" t="s">
        <v>93</v>
      </c>
      <c r="B11" s="102"/>
      <c r="F11" s="516"/>
      <c r="G11" s="6"/>
      <c r="H11" s="516"/>
      <c r="I11" s="6"/>
      <c r="J11" s="516"/>
      <c r="K11" s="6"/>
      <c r="L11" s="516"/>
      <c r="M11" s="6"/>
      <c r="N11" s="151"/>
      <c r="O11" s="50"/>
      <c r="P11" s="50"/>
    </row>
    <row r="12" spans="1:20" x14ac:dyDescent="0.25">
      <c r="A12" s="572"/>
      <c r="B12" s="572"/>
      <c r="C12" s="100"/>
      <c r="D12" s="50"/>
      <c r="E12" s="48"/>
      <c r="F12" s="7"/>
      <c r="G12" s="6"/>
      <c r="H12" s="7"/>
      <c r="I12" s="6"/>
      <c r="J12" s="7"/>
      <c r="K12" s="6"/>
      <c r="L12" s="7"/>
      <c r="M12" s="6"/>
      <c r="N12" s="7"/>
      <c r="O12" s="50"/>
      <c r="P12" s="50"/>
    </row>
    <row r="13" spans="1:20" x14ac:dyDescent="0.25">
      <c r="A13" s="50" t="s">
        <v>67</v>
      </c>
      <c r="B13" s="7"/>
      <c r="C13" s="6"/>
      <c r="D13" s="50"/>
      <c r="E13" s="48"/>
      <c r="F13" s="151"/>
      <c r="G13" s="151"/>
      <c r="H13" s="151"/>
      <c r="I13" s="151"/>
      <c r="J13" s="151"/>
      <c r="K13" s="151"/>
      <c r="L13" s="151"/>
      <c r="M13" s="151"/>
      <c r="N13" s="516"/>
      <c r="O13" s="50"/>
      <c r="P13" s="50"/>
      <c r="S13" s="103" t="s">
        <v>63</v>
      </c>
      <c r="T13" s="104"/>
    </row>
    <row r="14" spans="1:20" x14ac:dyDescent="0.25">
      <c r="A14" s="50"/>
      <c r="B14" s="52"/>
      <c r="C14" s="100"/>
      <c r="D14" s="50"/>
      <c r="E14" s="48"/>
      <c r="F14" s="7"/>
      <c r="G14" s="6"/>
      <c r="H14" s="7"/>
      <c r="I14" s="6"/>
      <c r="J14" s="7"/>
      <c r="K14" s="6"/>
      <c r="L14" s="7"/>
      <c r="M14" s="6"/>
      <c r="N14" s="7"/>
      <c r="O14" s="50"/>
      <c r="P14" s="50"/>
      <c r="S14" s="96">
        <f>IF(ISBLANK('Structural Change'!C58),0,'Structural Change'!C58*F23)</f>
        <v>0</v>
      </c>
      <c r="T14" s="105"/>
    </row>
    <row r="15" spans="1:20" x14ac:dyDescent="0.25">
      <c r="A15" s="106" t="s">
        <v>17</v>
      </c>
      <c r="B15" s="106"/>
      <c r="C15" s="107"/>
      <c r="D15" s="50"/>
      <c r="E15" s="48"/>
      <c r="F15" s="7"/>
      <c r="G15" s="6"/>
      <c r="H15" s="7"/>
      <c r="I15" s="6"/>
      <c r="J15" s="7"/>
      <c r="K15" s="6"/>
      <c r="L15" s="7"/>
      <c r="M15" s="6"/>
      <c r="N15" s="7"/>
      <c r="O15" s="50"/>
      <c r="P15" s="50"/>
      <c r="S15" s="96">
        <f>IF(ISBLANK('Structural Change'!E58),0,'Structural Change'!E58*H23)</f>
        <v>0</v>
      </c>
      <c r="T15" s="105"/>
    </row>
    <row r="16" spans="1:20" x14ac:dyDescent="0.25">
      <c r="A16" s="7" t="s">
        <v>2</v>
      </c>
      <c r="B16" s="6"/>
      <c r="C16" s="50"/>
      <c r="D16" s="48"/>
      <c r="F16" s="152"/>
      <c r="G16" s="152"/>
      <c r="H16" s="152"/>
      <c r="I16" s="152"/>
      <c r="J16" s="152"/>
      <c r="K16" s="152"/>
      <c r="L16" s="152"/>
      <c r="M16" s="152"/>
      <c r="N16" s="518">
        <f>IF(ISBLANK('Schedule 1a, b, c'!I15),"",'Schedule 1a, b, c'!I15)</f>
        <v>0</v>
      </c>
      <c r="O16" s="58"/>
      <c r="P16" s="95"/>
      <c r="S16" s="96">
        <f>IF(ISBLANK('Structural Change'!G58),0,'Structural Change'!G58*J23)</f>
        <v>0</v>
      </c>
      <c r="T16" s="105"/>
    </row>
    <row r="17" spans="1:29" x14ac:dyDescent="0.25">
      <c r="A17" s="7" t="s">
        <v>3</v>
      </c>
      <c r="B17" s="6"/>
      <c r="C17" s="50"/>
      <c r="D17" s="48"/>
      <c r="F17" s="152"/>
      <c r="G17" s="152"/>
      <c r="H17" s="152"/>
      <c r="I17" s="152"/>
      <c r="J17" s="152"/>
      <c r="K17" s="152"/>
      <c r="L17" s="152"/>
      <c r="M17" s="152"/>
      <c r="N17" s="519">
        <f>IF(ISBLANK('Schedule 1a, b, c'!I29),"",'Schedule 1a, b, c'!I29)</f>
        <v>0</v>
      </c>
      <c r="O17" s="50"/>
      <c r="P17" s="50"/>
      <c r="S17" s="96">
        <f>IF(ISBLANK('Structural Change'!I58),0,'Structural Change'!I58*L23)</f>
        <v>0</v>
      </c>
      <c r="T17" s="105"/>
    </row>
    <row r="18" spans="1:29" x14ac:dyDescent="0.25">
      <c r="A18" s="7" t="s">
        <v>4</v>
      </c>
      <c r="B18" s="6"/>
      <c r="C18" s="50"/>
      <c r="D18" s="48"/>
      <c r="F18" s="152"/>
      <c r="G18" s="152"/>
      <c r="H18" s="152"/>
      <c r="I18" s="152"/>
      <c r="J18" s="152"/>
      <c r="K18" s="152"/>
      <c r="L18" s="152"/>
      <c r="M18" s="152"/>
      <c r="N18" s="520">
        <f>IF(ISBLANK('Schedule 1a, b, c'!I43),"",'Schedule 1a, b, c'!I43)</f>
        <v>0</v>
      </c>
      <c r="O18" s="50"/>
      <c r="P18" s="50"/>
      <c r="S18" s="97">
        <f>IF(ISBLANK('Structural Change'!K58),0,'Structural Change'!K58*N23)</f>
        <v>0</v>
      </c>
      <c r="T18" s="108"/>
    </row>
    <row r="19" spans="1:29" x14ac:dyDescent="0.25">
      <c r="A19" s="7" t="s">
        <v>68</v>
      </c>
      <c r="B19" s="6"/>
      <c r="C19" s="50"/>
      <c r="D19" s="48"/>
      <c r="F19" s="152"/>
      <c r="G19" s="152"/>
      <c r="H19" s="152"/>
      <c r="I19" s="152"/>
      <c r="J19" s="152"/>
      <c r="K19" s="152"/>
      <c r="L19" s="152"/>
      <c r="M19" s="152"/>
      <c r="N19" s="521">
        <f>IF(ISBLANK('Crop Inv'!I36),0,'Crop Inv'!I36)</f>
        <v>0</v>
      </c>
      <c r="O19" s="58"/>
      <c r="P19" s="44"/>
    </row>
    <row r="20" spans="1:29" x14ac:dyDescent="0.25">
      <c r="A20" s="7" t="s">
        <v>69</v>
      </c>
      <c r="B20" s="6"/>
      <c r="C20" s="50"/>
      <c r="D20" s="48"/>
      <c r="F20" s="152"/>
      <c r="G20" s="152"/>
      <c r="H20" s="152"/>
      <c r="I20" s="152"/>
      <c r="J20" s="152"/>
      <c r="K20" s="152"/>
      <c r="L20" s="152"/>
      <c r="M20" s="152"/>
      <c r="N20" s="522">
        <f>IF(ISBLANK('Livestock Inv'!O45),0,'Livestock Inv'!O45)</f>
        <v>0</v>
      </c>
      <c r="O20" s="58"/>
      <c r="P20" s="44"/>
    </row>
    <row r="21" spans="1:29" x14ac:dyDescent="0.25">
      <c r="A21" s="50" t="s">
        <v>7</v>
      </c>
      <c r="B21" s="7"/>
      <c r="C21" s="6"/>
      <c r="D21" s="50"/>
      <c r="E21" s="48"/>
      <c r="F21" s="152"/>
      <c r="G21" s="152"/>
      <c r="H21" s="152"/>
      <c r="I21" s="152"/>
      <c r="J21" s="152"/>
      <c r="K21" s="152"/>
      <c r="L21" s="152"/>
      <c r="M21" s="152"/>
      <c r="N21" s="567">
        <f>IF(ISBLANK(C4),(N9-N13+N16+N17+N18+N19+N20),((N9-N13+N16+N17+N18+N19+N20)*(C4/100)))</f>
        <v>0</v>
      </c>
      <c r="O21" s="50"/>
      <c r="P21" s="50"/>
      <c r="S21" s="109" t="s">
        <v>59</v>
      </c>
      <c r="T21" s="110"/>
      <c r="U21" s="104"/>
      <c r="W21" s="103" t="s">
        <v>60</v>
      </c>
      <c r="X21" s="110"/>
      <c r="Y21" s="104"/>
      <c r="AA21" s="111" t="s">
        <v>61</v>
      </c>
      <c r="AB21" s="111" t="s">
        <v>62</v>
      </c>
    </row>
    <row r="22" spans="1:29" x14ac:dyDescent="0.25">
      <c r="A22" s="50"/>
      <c r="B22" s="7"/>
      <c r="C22" s="6"/>
      <c r="D22" s="50"/>
      <c r="E22" s="48"/>
      <c r="F22" s="6"/>
      <c r="G22" s="6"/>
      <c r="H22" s="6"/>
      <c r="I22" s="6"/>
      <c r="J22" s="6"/>
      <c r="K22" s="6"/>
      <c r="L22" s="6"/>
      <c r="M22" s="6"/>
      <c r="N22" s="6"/>
      <c r="O22" s="95"/>
      <c r="P22" s="70"/>
      <c r="S22" s="112">
        <f>F23</f>
        <v>0</v>
      </c>
      <c r="T22" s="113" t="str">
        <f>IF(C5="N",IF(S22=MAX(S22:S26),"MAX",IF(S22=MIN(S22:S26),"MIN", "USE")),"DROP")</f>
        <v>MAX</v>
      </c>
      <c r="U22" s="105">
        <f>IF(T22="USE",S22,0)</f>
        <v>0</v>
      </c>
      <c r="W22" s="112">
        <f>IFERROR(ROUND(S22+S14,0),0)</f>
        <v>0</v>
      </c>
      <c r="X22" s="113" t="str">
        <f>IF(C5="N",IF(W22=MAX(W22:W26),"MAX",IF(W22=MIN(W22:W26),"MIN", "USE")),"DROP")</f>
        <v>MAX</v>
      </c>
      <c r="Y22" s="105">
        <f t="shared" ref="Y22:Y26" si="0">IF(X22="USE",W22,0)</f>
        <v>0</v>
      </c>
      <c r="AA22" s="114">
        <f>IF(X22="USE",F30,0)</f>
        <v>0</v>
      </c>
      <c r="AB22" s="114">
        <f>IF(AC22="USE",F30,0)</f>
        <v>0</v>
      </c>
      <c r="AC22" s="98" t="str">
        <f>IF(U35="Y",X22,T22)</f>
        <v>MAX</v>
      </c>
    </row>
    <row r="23" spans="1:29" x14ac:dyDescent="0.25">
      <c r="A23" s="102" t="s">
        <v>75</v>
      </c>
      <c r="B23" s="102"/>
      <c r="C23" s="100"/>
      <c r="D23" s="50"/>
      <c r="E23" s="48"/>
      <c r="F23" s="523">
        <f>+F7</f>
        <v>0</v>
      </c>
      <c r="G23" s="7"/>
      <c r="H23" s="523">
        <f>+H7</f>
        <v>0</v>
      </c>
      <c r="I23" s="7"/>
      <c r="J23" s="523">
        <f>+J7</f>
        <v>0</v>
      </c>
      <c r="K23" s="7"/>
      <c r="L23" s="523">
        <f>+L7</f>
        <v>0</v>
      </c>
      <c r="M23" s="7"/>
      <c r="N23" s="523">
        <f>+N21</f>
        <v>0</v>
      </c>
      <c r="O23" s="147"/>
      <c r="P23" s="70"/>
      <c r="S23" s="112">
        <f>H23</f>
        <v>0</v>
      </c>
      <c r="T23" s="113" t="str">
        <f>IF(C5="N",IF(S23=MAX(S22:S26),IF(T22&lt;&gt;"MAX","MAX","USE"),IF(S23=MIN(S22:S26),IF(T22&lt;&gt;"MIN","MIN","USE"), "USE")),"DROP")</f>
        <v>USE</v>
      </c>
      <c r="U23" s="105">
        <f>IF(T23="USE",S23,0)</f>
        <v>0</v>
      </c>
      <c r="W23" s="112">
        <f>IFERROR(ROUND(S23+S15,0),"")</f>
        <v>0</v>
      </c>
      <c r="X23" s="113" t="str">
        <f>IF(C5="N",IF(W23=MAX(W22:W26),IF(X22&lt;&gt;"MAX","MAX","USE"),IF(W23=MIN(W22:W26),IF(X22&lt;&gt;"MIN","MIN","USE"), "USE")),"DROP")</f>
        <v>USE</v>
      </c>
      <c r="Y23" s="105">
        <f t="shared" si="0"/>
        <v>0</v>
      </c>
      <c r="AA23" s="114">
        <f>IF(X23="USE",H30,0)</f>
        <v>0</v>
      </c>
      <c r="AB23" s="114">
        <f>IF(AC23="USE",H30,0)</f>
        <v>0</v>
      </c>
      <c r="AC23" s="98" t="str">
        <f>IF(U35="Y",X23,T23)</f>
        <v>USE</v>
      </c>
    </row>
    <row r="24" spans="1:29" x14ac:dyDescent="0.25">
      <c r="A24" s="48" t="s">
        <v>8</v>
      </c>
      <c r="B24" s="115"/>
      <c r="C24" s="107"/>
      <c r="D24" s="50"/>
      <c r="E24" s="48"/>
      <c r="F24" s="524">
        <f>IFERROR(IF(U35="Y",S14,0),"")</f>
        <v>0</v>
      </c>
      <c r="G24" s="7"/>
      <c r="H24" s="524">
        <f>IFERROR(IF(U35="Y",S15,0),"")</f>
        <v>0</v>
      </c>
      <c r="I24" s="7"/>
      <c r="J24" s="524">
        <f>IFERROR(IF(U35="Y",S16,0),"")</f>
        <v>0</v>
      </c>
      <c r="K24" s="7"/>
      <c r="L24" s="524">
        <f>IFERROR(IF(U35="Y",S17,0),"")</f>
        <v>0</v>
      </c>
      <c r="M24" s="7"/>
      <c r="N24" s="524">
        <f>IFERROR(IF(U35="Y",S18,0),"")</f>
        <v>0</v>
      </c>
      <c r="O24" s="7"/>
      <c r="P24" s="50"/>
      <c r="S24" s="112">
        <f>J23</f>
        <v>0</v>
      </c>
      <c r="T24" s="113" t="str">
        <f>IF(C5="N",IF(S24=MAX(S22:S26),IF(AND(T22&lt;&gt;"MAX",T23&lt;&gt;"MAX"),"MAX","USE"),IF(S24=MIN(S22:S26),IF(AND(T22&lt;&gt;"MIN",T23&lt;&gt;"MIN"),"MIN","USE"), "USE")),"USE")</f>
        <v>USE</v>
      </c>
      <c r="U24" s="105">
        <f>IF(T24="USE",S24,0)</f>
        <v>0</v>
      </c>
      <c r="W24" s="112">
        <f>IFERROR(ROUND(S24+S16,0),"")</f>
        <v>0</v>
      </c>
      <c r="X24" s="113" t="str">
        <f>IF(C5="N",IF(W24=MAX(W22:W26),IF(AND(X22&lt;&gt;"MAX",X23&lt;&gt;"MAX"),"MAX","USE"),IF(W24=MIN(W22:W26),IF(AND(X22&lt;&gt;"MIN",X23&lt;&gt;"MIN"),"MIN","USE"), "USE")),"USE")</f>
        <v>USE</v>
      </c>
      <c r="Y24" s="105">
        <f t="shared" si="0"/>
        <v>0</v>
      </c>
      <c r="AA24" s="114">
        <f>IF(X24="USE",J30,0)</f>
        <v>0</v>
      </c>
      <c r="AB24" s="114">
        <f>IF(AC24="USE",J30,0)</f>
        <v>0</v>
      </c>
      <c r="AC24" s="98" t="str">
        <f>IF(U35="Y",X24,T24)</f>
        <v>USE</v>
      </c>
    </row>
    <row r="25" spans="1:29" x14ac:dyDescent="0.25">
      <c r="A25" s="102" t="s">
        <v>54</v>
      </c>
      <c r="B25" s="102"/>
      <c r="C25" s="100"/>
      <c r="D25" s="52"/>
      <c r="E25" s="48"/>
      <c r="F25" s="525">
        <f>IFERROR(F23+F24,"")</f>
        <v>0</v>
      </c>
      <c r="G25" s="10"/>
      <c r="H25" s="525">
        <f>IFERROR(ROUND(H23+H24,0),"")</f>
        <v>0</v>
      </c>
      <c r="I25" s="10"/>
      <c r="J25" s="525">
        <f>IFERROR(ROUND(J23+J24,0),"")</f>
        <v>0</v>
      </c>
      <c r="K25" s="10"/>
      <c r="L25" s="525">
        <f>IFERROR(L23+L24,"")</f>
        <v>0</v>
      </c>
      <c r="M25" s="10"/>
      <c r="N25" s="525">
        <f>IFERROR(N23+N24,"")</f>
        <v>0</v>
      </c>
      <c r="P25" s="50"/>
      <c r="S25" s="112">
        <f>L23</f>
        <v>0</v>
      </c>
      <c r="T25" s="113" t="str">
        <f>IF(C5="N",IF(S25=MAX(S22:S26),IF(AND(T22&lt;&gt;"MAX",T23&lt;&gt;"MAX",T24&lt;&gt;"MAX"),"MAX","USE"),IF(S25=MIN(S22:S26),IF(AND(T22&lt;&gt;"MIN",T23&lt;&gt;"MIN",T24&lt;&gt;"MIN"),"MIN","USE"), "USE")),"USE")</f>
        <v>USE</v>
      </c>
      <c r="U25" s="105">
        <f>IF(T25="USE",S25,0)</f>
        <v>0</v>
      </c>
      <c r="W25" s="112">
        <f>IFERROR(ROUND(S25+S17,0),"")</f>
        <v>0</v>
      </c>
      <c r="X25" s="113" t="str">
        <f>IF(C5="N",IF(W25=MAX(W22:W26),IF(AND(X22&lt;&gt;"MAX",X23&lt;&gt;"MAX",X24&lt;&gt;"MAX"),"MAX","USE"),IF(W25=MIN(W22:W26),IF(AND(X22&lt;&gt;"MIN",X23&lt;&gt;"MIN",X24&lt;&gt;"MIN"),"MIN","USE"), "USE")),"USE")</f>
        <v>USE</v>
      </c>
      <c r="Y25" s="105">
        <f t="shared" si="0"/>
        <v>0</v>
      </c>
      <c r="AA25" s="114">
        <f>IF(X25="USE",L30,0)</f>
        <v>0</v>
      </c>
      <c r="AB25" s="114">
        <f>IF(AC25="USE",L30,0)</f>
        <v>0</v>
      </c>
      <c r="AC25" s="98" t="str">
        <f>IF(U35="Y",X25,T25)</f>
        <v>USE</v>
      </c>
    </row>
    <row r="26" spans="1:29" x14ac:dyDescent="0.25">
      <c r="A26" s="116"/>
      <c r="B26" s="116"/>
      <c r="C26" s="100"/>
      <c r="D26" s="50"/>
      <c r="E26" s="48"/>
      <c r="F26" s="7"/>
      <c r="G26" s="7"/>
      <c r="H26" s="7" t="s">
        <v>57</v>
      </c>
      <c r="I26" s="7"/>
      <c r="J26" s="7"/>
      <c r="K26" s="7"/>
      <c r="L26" s="7"/>
      <c r="M26" s="7"/>
      <c r="N26" s="7"/>
      <c r="O26" s="548">
        <f>IFERROR(IF(U35="Y",ROUND(U31,0),ROUND(U30,0)),"")</f>
        <v>0</v>
      </c>
      <c r="P26" s="70"/>
      <c r="S26" s="117">
        <f>N23</f>
        <v>0</v>
      </c>
      <c r="T26" s="118" t="str">
        <f>IF(C5="N",IF(S26=MAX(S22:S26),IF(AND(T22&lt;&gt;"MAX",T23&lt;&gt;"MAX",T24&lt;&gt;"MAX", T25&lt;&gt;"MAX"),"MAX","USE"),IF(S26=MIN(S22:S26),IF(AND(T22&lt;&gt;"MIN",T23&lt;&gt;"MIN",T24&lt;&gt;"MIN",T25&lt;&gt;"MIN"),"MIN","USE"), "USE")),"USE")</f>
        <v>USE</v>
      </c>
      <c r="U26" s="108">
        <f>IF(T26="USE",S26,0)</f>
        <v>0</v>
      </c>
      <c r="W26" s="117">
        <f>IFERROR(ROUND(S26+S18,0),"")</f>
        <v>0</v>
      </c>
      <c r="X26" s="118" t="str">
        <f>IF(C5="N",IF(W26=MAX(W22:W26),IF(AND(X22&lt;&gt;"MAX",X23&lt;&gt;"MAX",X24&lt;&gt;"MAX",X25&lt;&gt;"MAX"),"MAX","USE"),IF(W26=MIN(W22:W26),IF(AND(X22&lt;&gt;"MIN",X23&lt;&gt;"MIN",X24&lt;&gt;"MIN",X25&lt;&gt;"MIN"),"MIN","USE"), "USE")),"USE")</f>
        <v>USE</v>
      </c>
      <c r="Y26" s="108">
        <f t="shared" si="0"/>
        <v>0</v>
      </c>
      <c r="AA26" s="119">
        <f>IF(X26="USE",N30,0)</f>
        <v>0</v>
      </c>
      <c r="AB26" s="119">
        <f>IF(AC26="USE",N30,0)</f>
        <v>0</v>
      </c>
      <c r="AC26" s="98" t="str">
        <f>IF(U35="Y",X26,T26)</f>
        <v>USE</v>
      </c>
    </row>
    <row r="27" spans="1:29" x14ac:dyDescent="0.25">
      <c r="A27" s="116"/>
      <c r="B27" s="116"/>
      <c r="C27" s="100"/>
      <c r="D27" s="50"/>
      <c r="E27" s="48"/>
      <c r="F27" s="7"/>
      <c r="G27" s="7"/>
      <c r="H27" s="7"/>
      <c r="I27" s="7"/>
      <c r="J27" s="7"/>
      <c r="K27" s="7"/>
      <c r="L27" s="7"/>
      <c r="M27" s="7"/>
      <c r="N27" s="7"/>
      <c r="O27" s="58"/>
      <c r="P27" s="70"/>
      <c r="S27" s="120"/>
      <c r="W27" s="120"/>
    </row>
    <row r="28" spans="1:29" x14ac:dyDescent="0.25">
      <c r="A28" s="116" t="s">
        <v>10</v>
      </c>
      <c r="B28" s="116"/>
      <c r="C28" s="100"/>
      <c r="D28" s="50"/>
      <c r="E28" s="48"/>
      <c r="F28" s="523">
        <f>F11</f>
        <v>0</v>
      </c>
      <c r="G28" s="7"/>
      <c r="H28" s="523">
        <f>H11</f>
        <v>0</v>
      </c>
      <c r="I28" s="7"/>
      <c r="J28" s="523">
        <f>J11</f>
        <v>0</v>
      </c>
      <c r="K28" s="7"/>
      <c r="L28" s="523">
        <f>L11</f>
        <v>0</v>
      </c>
      <c r="M28" s="7"/>
      <c r="N28" s="523">
        <f>(N13-N17-N18)*(C4/100)</f>
        <v>0</v>
      </c>
      <c r="O28" s="58"/>
      <c r="P28" s="50"/>
    </row>
    <row r="29" spans="1:29" x14ac:dyDescent="0.25">
      <c r="A29" s="50" t="s">
        <v>5</v>
      </c>
      <c r="B29" s="115"/>
      <c r="C29" s="107"/>
      <c r="D29" s="50"/>
      <c r="E29" s="48"/>
      <c r="F29" s="524">
        <f>IFERROR(IF(U35="N",0,IF(ISBLANK('Structural Change'!N58),0,'Structural Change'!N58*F28)),"")</f>
        <v>0</v>
      </c>
      <c r="G29" s="6"/>
      <c r="H29" s="524">
        <f>IFERROR(IF(U35="N",0,IF(ISBLANK('Structural Change'!O58),0,'Structural Change'!O58*H28)),"")</f>
        <v>0</v>
      </c>
      <c r="I29" s="6"/>
      <c r="J29" s="524">
        <f>IFERROR(IF(U35="N",0,IF(ISBLANK('Structural Change'!P58),0,'Structural Change'!P58*J28)),"")</f>
        <v>0</v>
      </c>
      <c r="K29" s="6"/>
      <c r="L29" s="524">
        <f>IFERROR(IF(U35="N",0,IF(ISBLANK('Structural Change'!Q58),0,'Structural Change'!Q58*L28)),"")</f>
        <v>0</v>
      </c>
      <c r="M29" s="6"/>
      <c r="N29" s="524">
        <f>IFERROR(IF(U35="N",0,IF(ISBLANK('Structural Change'!R58),0,'Structural Change'!R58*N28)),"")</f>
        <v>0</v>
      </c>
      <c r="O29" s="58"/>
      <c r="P29" s="50"/>
    </row>
    <row r="30" spans="1:29" x14ac:dyDescent="0.25">
      <c r="A30" s="116" t="s">
        <v>55</v>
      </c>
      <c r="B30" s="115"/>
      <c r="C30" s="107"/>
      <c r="D30" s="50"/>
      <c r="E30" s="48"/>
      <c r="F30" s="525">
        <f>IFERROR(F28+F29,"")</f>
        <v>0</v>
      </c>
      <c r="G30" s="10"/>
      <c r="H30" s="525">
        <f>IFERROR(H28+H29,"")</f>
        <v>0</v>
      </c>
      <c r="I30" s="10"/>
      <c r="J30" s="525">
        <f>IFERROR(J28+J29,"")</f>
        <v>0</v>
      </c>
      <c r="K30" s="10"/>
      <c r="L30" s="525">
        <f>IFERROR(L28+L29,"")</f>
        <v>0</v>
      </c>
      <c r="M30" s="10"/>
      <c r="N30" s="525">
        <f>IFERROR(N28+N29,"")</f>
        <v>0</v>
      </c>
      <c r="P30" s="50"/>
      <c r="S30" s="103" t="s">
        <v>51</v>
      </c>
      <c r="T30" s="110"/>
      <c r="U30" s="104">
        <f>ROUND(SUM(U22:U26)/3,0)</f>
        <v>0</v>
      </c>
    </row>
    <row r="31" spans="1:29" x14ac:dyDescent="0.25">
      <c r="A31" s="50"/>
      <c r="B31" s="50"/>
      <c r="C31" s="48"/>
      <c r="D31" s="50"/>
      <c r="E31" s="48"/>
      <c r="F31" s="50"/>
      <c r="G31" s="48"/>
      <c r="H31" s="50" t="s">
        <v>58</v>
      </c>
      <c r="I31" s="48"/>
      <c r="J31" s="50"/>
      <c r="K31" s="48"/>
      <c r="L31" s="50"/>
      <c r="M31" s="48"/>
      <c r="N31" s="50"/>
      <c r="O31" s="548">
        <f>IFERROR(IF(U35="Y",ROUND((SUM(AB22:AB26)/3),0),ROUND((SUM(AA22:AA26)/3),0)),"")</f>
        <v>0</v>
      </c>
      <c r="P31" s="50"/>
      <c r="S31" s="121" t="s">
        <v>52</v>
      </c>
      <c r="T31" s="113"/>
      <c r="U31" s="105">
        <f>ROUND(SUM(Y22:Y26)/3,0)</f>
        <v>0</v>
      </c>
    </row>
    <row r="32" spans="1:29" x14ac:dyDescent="0.25">
      <c r="A32" s="50"/>
      <c r="B32" s="50"/>
      <c r="C32" s="48"/>
      <c r="D32" s="50"/>
      <c r="E32" s="48"/>
      <c r="F32" s="50"/>
      <c r="G32" s="48"/>
      <c r="H32" s="50"/>
      <c r="I32" s="48"/>
      <c r="J32" s="50"/>
      <c r="K32" s="48"/>
      <c r="L32" s="50"/>
      <c r="M32" s="48"/>
      <c r="N32" s="50"/>
      <c r="O32" s="50"/>
      <c r="P32" s="50"/>
      <c r="S32" s="121"/>
      <c r="T32" s="113"/>
      <c r="U32" s="105"/>
    </row>
    <row r="33" spans="1:21" x14ac:dyDescent="0.25">
      <c r="A33" s="50" t="s">
        <v>81</v>
      </c>
      <c r="B33" s="50"/>
      <c r="C33" s="48"/>
      <c r="D33" s="50"/>
      <c r="E33" s="48"/>
      <c r="F33" s="50"/>
      <c r="G33" s="48"/>
      <c r="H33" s="50"/>
      <c r="I33" s="48"/>
      <c r="J33" s="50"/>
      <c r="K33" s="48"/>
      <c r="L33" s="50"/>
      <c r="M33" s="48"/>
      <c r="N33" s="50"/>
      <c r="O33" s="161">
        <f>IFERROR(ROUND(O26*0.7,0),"")</f>
        <v>0</v>
      </c>
      <c r="P33" s="50"/>
      <c r="S33" s="121" t="s">
        <v>50</v>
      </c>
      <c r="T33" s="113"/>
      <c r="U33" s="105">
        <f>IFERROR(U31-U30,"")</f>
        <v>0</v>
      </c>
    </row>
    <row r="34" spans="1:21" ht="15.75" thickBot="1" x14ac:dyDescent="0.3">
      <c r="A34" s="50"/>
      <c r="B34" s="115"/>
      <c r="C34" s="107"/>
      <c r="D34" s="50"/>
      <c r="E34" s="48"/>
      <c r="F34" s="7"/>
      <c r="G34" s="6"/>
      <c r="H34" s="7"/>
      <c r="I34" s="6"/>
      <c r="J34" s="7"/>
      <c r="K34" s="6"/>
      <c r="L34" s="7"/>
      <c r="M34" s="6"/>
      <c r="N34" s="7"/>
      <c r="O34" s="50"/>
      <c r="P34" s="50"/>
      <c r="S34" s="121" t="s">
        <v>49</v>
      </c>
      <c r="T34" s="113"/>
      <c r="U34" s="105">
        <f>IFERROR(IF(U30=0,0,(U31-U30)/U30),"")</f>
        <v>0</v>
      </c>
    </row>
    <row r="35" spans="1:21" ht="16.5" thickTop="1" thickBot="1" x14ac:dyDescent="0.3">
      <c r="A35" s="52" t="s">
        <v>56</v>
      </c>
      <c r="B35" s="50"/>
      <c r="C35" s="48"/>
      <c r="D35" s="50"/>
      <c r="E35" s="48"/>
      <c r="F35" s="50"/>
      <c r="G35" s="48"/>
      <c r="H35" s="50"/>
      <c r="I35" s="48"/>
      <c r="J35" s="50"/>
      <c r="K35" s="48"/>
      <c r="L35" s="50"/>
      <c r="M35" s="6"/>
      <c r="N35" s="7"/>
      <c r="O35" s="165">
        <f>IF(IF(O31&lt;O33, O33, O31)&lt;O26, IF(O31&lt;O33, O33, O31),O26)</f>
        <v>0</v>
      </c>
      <c r="P35" s="50"/>
      <c r="S35" s="122" t="s">
        <v>48</v>
      </c>
      <c r="T35" s="118"/>
      <c r="U35" s="108" t="str">
        <f>IFERROR(IF(ABS(U33)&gt;5000,IF(ABS(U34)&gt;0.1,"Y","N"),"N"),"")</f>
        <v>N</v>
      </c>
    </row>
    <row r="36" spans="1:21" ht="15.75" thickTop="1" x14ac:dyDescent="0.25">
      <c r="A36" s="50"/>
      <c r="B36" s="50"/>
      <c r="C36" s="48"/>
      <c r="D36" s="50"/>
      <c r="E36" s="48"/>
      <c r="F36" s="50"/>
      <c r="G36" s="48"/>
      <c r="H36" s="50"/>
      <c r="I36" s="48"/>
      <c r="J36" s="50"/>
      <c r="K36" s="48"/>
      <c r="L36" s="50"/>
      <c r="M36" s="48"/>
      <c r="N36" s="50"/>
      <c r="O36" s="50"/>
      <c r="P36" s="50"/>
    </row>
  </sheetData>
  <sheetProtection password="E611" sheet="1" objects="1" scenarios="1" selectLockedCells="1"/>
  <mergeCells count="5">
    <mergeCell ref="A12:B12"/>
    <mergeCell ref="A6:B6"/>
    <mergeCell ref="M1:N1"/>
    <mergeCell ref="C1:E1"/>
    <mergeCell ref="C2:D2"/>
  </mergeCells>
  <conditionalFormatting sqref="F23:F25 F28:F30">
    <cfRule type="expression" dxfId="9" priority="10">
      <formula>($AC$22="USE")</formula>
    </cfRule>
  </conditionalFormatting>
  <conditionalFormatting sqref="F23:F25 F28:F30">
    <cfRule type="expression" dxfId="8" priority="9">
      <formula>($AC$22&lt;&gt;"USE")</formula>
    </cfRule>
  </conditionalFormatting>
  <conditionalFormatting sqref="H23:H25 H28:H30">
    <cfRule type="expression" dxfId="7" priority="7">
      <formula>($AC$23&lt;&gt;"USE")</formula>
    </cfRule>
    <cfRule type="expression" dxfId="6" priority="8">
      <formula>($AC$23="USE")</formula>
    </cfRule>
  </conditionalFormatting>
  <conditionalFormatting sqref="J23:J25 J28:J30">
    <cfRule type="expression" dxfId="5" priority="6">
      <formula>($AC$24="USE")</formula>
    </cfRule>
  </conditionalFormatting>
  <conditionalFormatting sqref="J23:J25 J28:J30">
    <cfRule type="expression" dxfId="4" priority="5">
      <formula>($AC$24&lt;&gt;"USE")</formula>
    </cfRule>
  </conditionalFormatting>
  <conditionalFormatting sqref="L23:L25 L28:L30">
    <cfRule type="expression" dxfId="3" priority="4">
      <formula>($AC$25="USE")</formula>
    </cfRule>
  </conditionalFormatting>
  <conditionalFormatting sqref="L23:L25 L28:L30">
    <cfRule type="expression" dxfId="2" priority="3">
      <formula>($AC$25&lt;&gt;"USE")</formula>
    </cfRule>
  </conditionalFormatting>
  <conditionalFormatting sqref="N23:N25 N28:N30">
    <cfRule type="expression" dxfId="1" priority="2">
      <formula>($AC$26="USE")</formula>
    </cfRule>
  </conditionalFormatting>
  <conditionalFormatting sqref="N23:N25 N28:N30">
    <cfRule type="expression" dxfId="0" priority="1">
      <formula>($AC$26&lt;&gt;"USE")</formula>
    </cfRule>
  </conditionalFormatting>
  <pageMargins left="0.5" right="0.5" top="0.5" bottom="0.2" header="0.3" footer="0.3"/>
  <pageSetup scale="98" orientation="landscape" r:id="rId1"/>
  <headerFooter>
    <oddHeader>&amp;C&amp;"-,Bold"AgriStability</oddHeader>
    <oddFooter xml:space="preserve">&amp;C&amp;G&amp;RPage &amp;P of &amp;N 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5" name="Button 9">
              <controlPr defaultSize="0" print="0" autoFill="0" autoPict="0" macro="[0]!ClearAll">
                <anchor moveWithCells="1" sizeWithCells="1">
                  <from>
                    <xdr:col>13</xdr:col>
                    <xdr:colOff>19050</xdr:colOff>
                    <xdr:row>1</xdr:row>
                    <xdr:rowOff>0</xdr:rowOff>
                  </from>
                  <to>
                    <xdr:col>13</xdr:col>
                    <xdr:colOff>638175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6" name="Button 10">
              <controlPr defaultSize="0" print="0" autoFill="0" autoPict="0" macro="[0]!printpackage">
                <anchor moveWithCells="1" sizeWithCells="1">
                  <from>
                    <xdr:col>11</xdr:col>
                    <xdr:colOff>228600</xdr:colOff>
                    <xdr:row>1</xdr:row>
                    <xdr:rowOff>9525</xdr:rowOff>
                  </from>
                  <to>
                    <xdr:col>12</xdr:col>
                    <xdr:colOff>0</xdr:colOff>
                    <xdr:row>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J49"/>
  <sheetViews>
    <sheetView showGridLines="0" workbookViewId="0">
      <selection activeCell="B6" sqref="B6:C6"/>
    </sheetView>
  </sheetViews>
  <sheetFormatPr defaultRowHeight="15" x14ac:dyDescent="0.25"/>
  <cols>
    <col min="1" max="1" width="1.7109375" style="98" customWidth="1"/>
    <col min="2" max="2" width="9.140625" style="98"/>
    <col min="3" max="3" width="15.42578125" style="98" customWidth="1"/>
    <col min="4" max="4" width="0.140625" style="98" customWidth="1"/>
    <col min="5" max="5" width="15" style="98" customWidth="1"/>
    <col min="6" max="6" width="0.140625" style="98" customWidth="1"/>
    <col min="7" max="7" width="15.28515625" style="98" customWidth="1"/>
    <col min="8" max="8" width="0.140625" style="98" customWidth="1"/>
    <col min="9" max="9" width="11.5703125" style="98" customWidth="1"/>
    <col min="10" max="16384" width="9.140625" style="98"/>
  </cols>
  <sheetData>
    <row r="1" spans="1:10" x14ac:dyDescent="0.25">
      <c r="A1" s="14"/>
      <c r="B1" s="19"/>
      <c r="C1" s="14"/>
      <c r="D1" s="15"/>
      <c r="E1" s="14"/>
      <c r="F1" s="15"/>
      <c r="G1" s="21" t="s">
        <v>76</v>
      </c>
      <c r="H1" s="17"/>
      <c r="I1" s="32"/>
      <c r="J1" s="17"/>
    </row>
    <row r="2" spans="1:10" x14ac:dyDescent="0.25">
      <c r="A2" s="599" t="s">
        <v>0</v>
      </c>
      <c r="B2" s="599"/>
      <c r="C2" s="20" t="str">
        <f>IF(ISBLANK('Summary Sheet'!C1),"",'Summary Sheet'!C1)</f>
        <v/>
      </c>
      <c r="D2" s="599"/>
      <c r="E2" s="599"/>
      <c r="F2" s="599"/>
      <c r="G2" s="599"/>
      <c r="H2" s="599"/>
      <c r="I2" s="21"/>
      <c r="J2" s="71"/>
    </row>
    <row r="3" spans="1:10" x14ac:dyDescent="0.25">
      <c r="A3" s="19"/>
      <c r="B3" s="61"/>
      <c r="C3" s="20"/>
      <c r="D3" s="46"/>
      <c r="E3" s="46"/>
      <c r="F3" s="20"/>
      <c r="G3" s="20"/>
      <c r="H3" s="20"/>
      <c r="I3" s="23"/>
      <c r="J3" s="23"/>
    </row>
    <row r="4" spans="1:10" x14ac:dyDescent="0.25">
      <c r="A4" s="19"/>
      <c r="B4" s="62" t="s">
        <v>94</v>
      </c>
      <c r="C4" s="156"/>
      <c r="D4" s="156"/>
      <c r="E4" s="156"/>
      <c r="F4" s="63"/>
      <c r="G4" s="123"/>
      <c r="H4" s="124"/>
      <c r="I4" s="123"/>
      <c r="J4" s="19"/>
    </row>
    <row r="5" spans="1:10" ht="24.75" x14ac:dyDescent="0.25">
      <c r="A5" s="19"/>
      <c r="B5" s="343" t="s">
        <v>16</v>
      </c>
      <c r="C5" s="344"/>
      <c r="D5" s="63"/>
      <c r="E5" s="346" t="s">
        <v>82</v>
      </c>
      <c r="F5" s="63"/>
      <c r="G5" s="346" t="s">
        <v>83</v>
      </c>
      <c r="H5" s="36"/>
      <c r="I5" s="347" t="s">
        <v>72</v>
      </c>
      <c r="J5" s="19"/>
    </row>
    <row r="6" spans="1:10" x14ac:dyDescent="0.25">
      <c r="A6" s="19"/>
      <c r="B6" s="600"/>
      <c r="C6" s="601"/>
      <c r="D6" s="64"/>
      <c r="E6" s="345"/>
      <c r="F6" s="65"/>
      <c r="G6" s="345"/>
      <c r="H6" s="65"/>
      <c r="I6" s="348">
        <f t="shared" ref="I6:I14" si="0">G6-E6</f>
        <v>0</v>
      </c>
      <c r="J6" s="19"/>
    </row>
    <row r="7" spans="1:10" x14ac:dyDescent="0.25">
      <c r="A7" s="19"/>
      <c r="B7" s="595"/>
      <c r="C7" s="596"/>
      <c r="D7" s="64"/>
      <c r="E7" s="167"/>
      <c r="F7" s="65"/>
      <c r="G7" s="167"/>
      <c r="H7" s="65"/>
      <c r="I7" s="349">
        <f t="shared" si="0"/>
        <v>0</v>
      </c>
      <c r="J7" s="19"/>
    </row>
    <row r="8" spans="1:10" x14ac:dyDescent="0.25">
      <c r="A8" s="19"/>
      <c r="B8" s="597"/>
      <c r="C8" s="598"/>
      <c r="D8" s="64"/>
      <c r="E8" s="168"/>
      <c r="F8" s="65"/>
      <c r="G8" s="168"/>
      <c r="H8" s="65"/>
      <c r="I8" s="350">
        <f t="shared" si="0"/>
        <v>0</v>
      </c>
      <c r="J8" s="19"/>
    </row>
    <row r="9" spans="1:10" x14ac:dyDescent="0.25">
      <c r="A9" s="19"/>
      <c r="B9" s="595"/>
      <c r="C9" s="596"/>
      <c r="D9" s="64"/>
      <c r="E9" s="169"/>
      <c r="F9" s="65"/>
      <c r="G9" s="169"/>
      <c r="H9" s="65"/>
      <c r="I9" s="351">
        <f t="shared" si="0"/>
        <v>0</v>
      </c>
      <c r="J9" s="19"/>
    </row>
    <row r="10" spans="1:10" x14ac:dyDescent="0.25">
      <c r="A10" s="19"/>
      <c r="B10" s="595"/>
      <c r="C10" s="596"/>
      <c r="D10" s="64"/>
      <c r="E10" s="170"/>
      <c r="F10" s="65"/>
      <c r="G10" s="170"/>
      <c r="H10" s="65"/>
      <c r="I10" s="352">
        <f t="shared" si="0"/>
        <v>0</v>
      </c>
      <c r="J10" s="19"/>
    </row>
    <row r="11" spans="1:10" x14ac:dyDescent="0.25">
      <c r="A11" s="19"/>
      <c r="B11" s="595"/>
      <c r="C11" s="596"/>
      <c r="D11" s="64"/>
      <c r="E11" s="171"/>
      <c r="F11" s="65"/>
      <c r="G11" s="171"/>
      <c r="H11" s="65"/>
      <c r="I11" s="353">
        <f t="shared" si="0"/>
        <v>0</v>
      </c>
      <c r="J11" s="19"/>
    </row>
    <row r="12" spans="1:10" x14ac:dyDescent="0.25">
      <c r="A12" s="19"/>
      <c r="B12" s="595"/>
      <c r="C12" s="596"/>
      <c r="D12" s="66"/>
      <c r="E12" s="172"/>
      <c r="F12" s="65"/>
      <c r="G12" s="172"/>
      <c r="H12" s="65"/>
      <c r="I12" s="354">
        <f t="shared" si="0"/>
        <v>0</v>
      </c>
      <c r="J12" s="19"/>
    </row>
    <row r="13" spans="1:10" x14ac:dyDescent="0.25">
      <c r="A13" s="19"/>
      <c r="B13" s="595"/>
      <c r="C13" s="596"/>
      <c r="D13" s="66"/>
      <c r="E13" s="174"/>
      <c r="F13" s="65"/>
      <c r="G13" s="174"/>
      <c r="H13" s="65"/>
      <c r="I13" s="356">
        <f t="shared" si="0"/>
        <v>0</v>
      </c>
      <c r="J13" s="19"/>
    </row>
    <row r="14" spans="1:10" x14ac:dyDescent="0.25">
      <c r="A14" s="19"/>
      <c r="B14" s="595"/>
      <c r="C14" s="596"/>
      <c r="D14" s="64"/>
      <c r="E14" s="175"/>
      <c r="F14" s="65"/>
      <c r="G14" s="175"/>
      <c r="H14" s="65"/>
      <c r="I14" s="510">
        <f t="shared" si="0"/>
        <v>0</v>
      </c>
      <c r="J14" s="19"/>
    </row>
    <row r="15" spans="1:10" x14ac:dyDescent="0.25">
      <c r="A15" s="19"/>
      <c r="B15" s="582" t="s">
        <v>97</v>
      </c>
      <c r="C15" s="582"/>
      <c r="D15" s="582"/>
      <c r="E15" s="582"/>
      <c r="F15" s="582"/>
      <c r="G15" s="582"/>
      <c r="H15" s="124"/>
      <c r="I15" s="526">
        <f>SUM(I6:I14)</f>
        <v>0</v>
      </c>
      <c r="J15" s="19"/>
    </row>
    <row r="16" spans="1:10" x14ac:dyDescent="0.25">
      <c r="A16" s="19"/>
      <c r="B16" s="67"/>
      <c r="C16" s="67"/>
      <c r="D16" s="67"/>
      <c r="E16" s="68"/>
      <c r="F16" s="68"/>
      <c r="G16" s="68"/>
      <c r="H16" s="123"/>
      <c r="I16" s="39"/>
      <c r="J16" s="19"/>
    </row>
    <row r="17" spans="1:10" x14ac:dyDescent="0.25">
      <c r="A17" s="19"/>
      <c r="B17" s="63"/>
      <c r="C17" s="63"/>
      <c r="D17" s="63"/>
      <c r="E17" s="69"/>
      <c r="F17" s="63"/>
      <c r="G17" s="123"/>
      <c r="H17" s="124"/>
      <c r="I17" s="39"/>
      <c r="J17" s="19"/>
    </row>
    <row r="18" spans="1:10" x14ac:dyDescent="0.25">
      <c r="A18" s="19"/>
      <c r="B18" s="62" t="s">
        <v>95</v>
      </c>
      <c r="C18" s="146"/>
      <c r="D18" s="146"/>
      <c r="E18" s="146"/>
      <c r="F18" s="63"/>
      <c r="G18" s="123"/>
      <c r="H18" s="124"/>
      <c r="I18" s="123"/>
      <c r="J18" s="19"/>
    </row>
    <row r="19" spans="1:10" ht="24.75" x14ac:dyDescent="0.25">
      <c r="A19" s="19"/>
      <c r="B19" s="343" t="s">
        <v>16</v>
      </c>
      <c r="C19" s="344"/>
      <c r="D19" s="63"/>
      <c r="E19" s="346" t="s">
        <v>84</v>
      </c>
      <c r="F19" s="63"/>
      <c r="G19" s="346" t="s">
        <v>85</v>
      </c>
      <c r="H19" s="36"/>
      <c r="I19" s="347" t="s">
        <v>72</v>
      </c>
      <c r="J19" s="19"/>
    </row>
    <row r="20" spans="1:10" x14ac:dyDescent="0.25">
      <c r="A20" s="19"/>
      <c r="B20" s="593"/>
      <c r="C20" s="594"/>
      <c r="D20" s="63"/>
      <c r="E20" s="357"/>
      <c r="F20" s="65"/>
      <c r="G20" s="345"/>
      <c r="H20" s="37"/>
      <c r="I20" s="348">
        <f t="shared" ref="I20:I28" si="1">E20-G20</f>
        <v>0</v>
      </c>
      <c r="J20" s="19"/>
    </row>
    <row r="21" spans="1:10" x14ac:dyDescent="0.25">
      <c r="A21" s="19"/>
      <c r="B21" s="583"/>
      <c r="C21" s="584"/>
      <c r="D21" s="63"/>
      <c r="E21" s="166"/>
      <c r="F21" s="65"/>
      <c r="G21" s="167"/>
      <c r="H21" s="37"/>
      <c r="I21" s="349">
        <f t="shared" si="1"/>
        <v>0</v>
      </c>
      <c r="J21" s="19"/>
    </row>
    <row r="22" spans="1:10" x14ac:dyDescent="0.25">
      <c r="A22" s="19"/>
      <c r="B22" s="585"/>
      <c r="C22" s="586"/>
      <c r="D22" s="63"/>
      <c r="E22" s="167"/>
      <c r="F22" s="65"/>
      <c r="G22" s="168"/>
      <c r="H22" s="37"/>
      <c r="I22" s="350">
        <f t="shared" si="1"/>
        <v>0</v>
      </c>
      <c r="J22" s="19"/>
    </row>
    <row r="23" spans="1:10" x14ac:dyDescent="0.25">
      <c r="A23" s="19"/>
      <c r="B23" s="587"/>
      <c r="C23" s="588"/>
      <c r="D23" s="63"/>
      <c r="E23" s="168"/>
      <c r="F23" s="65"/>
      <c r="G23" s="169"/>
      <c r="H23" s="37"/>
      <c r="I23" s="351">
        <f t="shared" si="1"/>
        <v>0</v>
      </c>
      <c r="J23" s="19"/>
    </row>
    <row r="24" spans="1:10" x14ac:dyDescent="0.25">
      <c r="A24" s="19"/>
      <c r="B24" s="589"/>
      <c r="C24" s="590"/>
      <c r="D24" s="63"/>
      <c r="E24" s="169"/>
      <c r="F24" s="65"/>
      <c r="G24" s="170"/>
      <c r="H24" s="37"/>
      <c r="I24" s="352">
        <f t="shared" si="1"/>
        <v>0</v>
      </c>
      <c r="J24" s="19"/>
    </row>
    <row r="25" spans="1:10" x14ac:dyDescent="0.25">
      <c r="A25" s="19"/>
      <c r="B25" s="591"/>
      <c r="C25" s="592"/>
      <c r="D25" s="63"/>
      <c r="E25" s="170"/>
      <c r="F25" s="65"/>
      <c r="G25" s="171"/>
      <c r="H25" s="37"/>
      <c r="I25" s="353">
        <f t="shared" si="1"/>
        <v>0</v>
      </c>
      <c r="J25" s="19"/>
    </row>
    <row r="26" spans="1:10" x14ac:dyDescent="0.25">
      <c r="A26" s="19"/>
      <c r="B26" s="576"/>
      <c r="C26" s="577"/>
      <c r="D26" s="63"/>
      <c r="E26" s="171"/>
      <c r="F26" s="65"/>
      <c r="G26" s="172"/>
      <c r="H26" s="37"/>
      <c r="I26" s="354">
        <f t="shared" si="1"/>
        <v>0</v>
      </c>
      <c r="J26" s="19"/>
    </row>
    <row r="27" spans="1:10" x14ac:dyDescent="0.25">
      <c r="A27" s="19"/>
      <c r="B27" s="578"/>
      <c r="C27" s="579"/>
      <c r="D27" s="63"/>
      <c r="E27" s="172"/>
      <c r="F27" s="65"/>
      <c r="G27" s="174"/>
      <c r="H27" s="37"/>
      <c r="I27" s="355">
        <f t="shared" si="1"/>
        <v>0</v>
      </c>
      <c r="J27" s="19"/>
    </row>
    <row r="28" spans="1:10" x14ac:dyDescent="0.25">
      <c r="A28" s="19"/>
      <c r="B28" s="580"/>
      <c r="C28" s="581"/>
      <c r="D28" s="63"/>
      <c r="E28" s="173"/>
      <c r="F28" s="65"/>
      <c r="G28" s="175"/>
      <c r="H28" s="37"/>
      <c r="I28" s="511">
        <f t="shared" si="1"/>
        <v>0</v>
      </c>
      <c r="J28" s="19"/>
    </row>
    <row r="29" spans="1:10" x14ac:dyDescent="0.25">
      <c r="A29" s="19"/>
      <c r="B29" s="582" t="s">
        <v>98</v>
      </c>
      <c r="C29" s="582"/>
      <c r="D29" s="582"/>
      <c r="E29" s="582"/>
      <c r="F29" s="582"/>
      <c r="G29" s="582"/>
      <c r="H29" s="37"/>
      <c r="I29" s="527">
        <f>SUM(I20:I28)</f>
        <v>0</v>
      </c>
      <c r="J29" s="19"/>
    </row>
    <row r="30" spans="1:10" x14ac:dyDescent="0.25">
      <c r="A30" s="19"/>
      <c r="B30" s="67"/>
      <c r="C30" s="67"/>
      <c r="D30" s="67"/>
      <c r="E30" s="68"/>
      <c r="F30" s="68"/>
      <c r="G30" s="68"/>
      <c r="H30" s="38"/>
      <c r="I30" s="512"/>
      <c r="J30" s="19"/>
    </row>
    <row r="31" spans="1:10" x14ac:dyDescent="0.25">
      <c r="A31" s="19"/>
      <c r="B31" s="63"/>
      <c r="C31" s="67"/>
      <c r="D31" s="63"/>
      <c r="E31" s="38"/>
      <c r="F31" s="37"/>
      <c r="G31" s="38"/>
      <c r="H31" s="37"/>
      <c r="I31" s="69"/>
      <c r="J31" s="19"/>
    </row>
    <row r="32" spans="1:10" x14ac:dyDescent="0.25">
      <c r="A32" s="19"/>
      <c r="B32" s="62" t="s">
        <v>96</v>
      </c>
      <c r="C32" s="62"/>
      <c r="D32" s="63"/>
      <c r="E32" s="39"/>
      <c r="F32" s="40"/>
      <c r="G32" s="39"/>
      <c r="H32" s="40"/>
      <c r="I32" s="39"/>
      <c r="J32" s="19"/>
    </row>
    <row r="33" spans="1:10" ht="24.75" x14ac:dyDescent="0.25">
      <c r="A33" s="19"/>
      <c r="B33" s="343" t="s">
        <v>16</v>
      </c>
      <c r="C33" s="344"/>
      <c r="D33" s="63"/>
      <c r="E33" s="346" t="s">
        <v>86</v>
      </c>
      <c r="F33" s="62"/>
      <c r="G33" s="346" t="s">
        <v>85</v>
      </c>
      <c r="H33" s="342"/>
      <c r="I33" s="347" t="s">
        <v>72</v>
      </c>
      <c r="J33" s="19"/>
    </row>
    <row r="34" spans="1:10" x14ac:dyDescent="0.25">
      <c r="A34" s="19"/>
      <c r="B34" s="593"/>
      <c r="C34" s="594"/>
      <c r="D34" s="63"/>
      <c r="E34" s="345"/>
      <c r="F34" s="65"/>
      <c r="G34" s="358"/>
      <c r="H34" s="37"/>
      <c r="I34" s="348">
        <f t="shared" ref="I34:I42" si="2">G34-E34</f>
        <v>0</v>
      </c>
      <c r="J34" s="19"/>
    </row>
    <row r="35" spans="1:10" x14ac:dyDescent="0.25">
      <c r="A35" s="19"/>
      <c r="B35" s="583"/>
      <c r="C35" s="584"/>
      <c r="D35" s="63"/>
      <c r="E35" s="167"/>
      <c r="F35" s="65"/>
      <c r="G35" s="167"/>
      <c r="H35" s="37"/>
      <c r="I35" s="349">
        <f t="shared" si="2"/>
        <v>0</v>
      </c>
      <c r="J35" s="19"/>
    </row>
    <row r="36" spans="1:10" x14ac:dyDescent="0.25">
      <c r="A36" s="19"/>
      <c r="B36" s="585"/>
      <c r="C36" s="586"/>
      <c r="D36" s="63"/>
      <c r="E36" s="168"/>
      <c r="F36" s="65"/>
      <c r="G36" s="168"/>
      <c r="H36" s="37"/>
      <c r="I36" s="350">
        <f t="shared" si="2"/>
        <v>0</v>
      </c>
      <c r="J36" s="19"/>
    </row>
    <row r="37" spans="1:10" x14ac:dyDescent="0.25">
      <c r="A37" s="19"/>
      <c r="B37" s="587"/>
      <c r="C37" s="588"/>
      <c r="D37" s="63"/>
      <c r="E37" s="169"/>
      <c r="F37" s="65"/>
      <c r="G37" s="169"/>
      <c r="H37" s="37"/>
      <c r="I37" s="351">
        <f t="shared" si="2"/>
        <v>0</v>
      </c>
      <c r="J37" s="19"/>
    </row>
    <row r="38" spans="1:10" x14ac:dyDescent="0.25">
      <c r="A38" s="19"/>
      <c r="B38" s="589"/>
      <c r="C38" s="590"/>
      <c r="D38" s="63"/>
      <c r="E38" s="170"/>
      <c r="F38" s="65"/>
      <c r="G38" s="170"/>
      <c r="H38" s="37"/>
      <c r="I38" s="352">
        <f t="shared" si="2"/>
        <v>0</v>
      </c>
      <c r="J38" s="19"/>
    </row>
    <row r="39" spans="1:10" x14ac:dyDescent="0.25">
      <c r="A39" s="19"/>
      <c r="B39" s="591"/>
      <c r="C39" s="592"/>
      <c r="D39" s="63"/>
      <c r="E39" s="171"/>
      <c r="F39" s="65"/>
      <c r="G39" s="171"/>
      <c r="H39" s="37"/>
      <c r="I39" s="353">
        <f t="shared" si="2"/>
        <v>0</v>
      </c>
      <c r="J39" s="19"/>
    </row>
    <row r="40" spans="1:10" x14ac:dyDescent="0.25">
      <c r="A40" s="19"/>
      <c r="B40" s="576"/>
      <c r="C40" s="577"/>
      <c r="D40" s="63"/>
      <c r="E40" s="172"/>
      <c r="F40" s="65"/>
      <c r="G40" s="172"/>
      <c r="H40" s="37"/>
      <c r="I40" s="354">
        <f t="shared" si="2"/>
        <v>0</v>
      </c>
      <c r="J40" s="19"/>
    </row>
    <row r="41" spans="1:10" x14ac:dyDescent="0.25">
      <c r="A41" s="19"/>
      <c r="B41" s="578"/>
      <c r="C41" s="579"/>
      <c r="D41" s="63"/>
      <c r="E41" s="174"/>
      <c r="F41" s="65"/>
      <c r="G41" s="174"/>
      <c r="H41" s="37"/>
      <c r="I41" s="355">
        <f t="shared" si="2"/>
        <v>0</v>
      </c>
      <c r="J41" s="19"/>
    </row>
    <row r="42" spans="1:10" x14ac:dyDescent="0.25">
      <c r="A42" s="19"/>
      <c r="B42" s="580"/>
      <c r="C42" s="581"/>
      <c r="D42" s="63"/>
      <c r="E42" s="175"/>
      <c r="F42" s="65"/>
      <c r="G42" s="175"/>
      <c r="H42" s="37"/>
      <c r="I42" s="511">
        <f t="shared" si="2"/>
        <v>0</v>
      </c>
      <c r="J42" s="41"/>
    </row>
    <row r="43" spans="1:10" x14ac:dyDescent="0.25">
      <c r="A43" s="19"/>
      <c r="B43" s="582" t="s">
        <v>99</v>
      </c>
      <c r="C43" s="582"/>
      <c r="D43" s="582"/>
      <c r="E43" s="582"/>
      <c r="F43" s="582"/>
      <c r="G43" s="582"/>
      <c r="H43" s="125"/>
      <c r="I43" s="528">
        <f>SUM(I34:I42)</f>
        <v>0</v>
      </c>
      <c r="J43" s="126"/>
    </row>
    <row r="44" spans="1:10" x14ac:dyDescent="0.25">
      <c r="A44" s="19"/>
      <c r="B44" s="19"/>
      <c r="C44" s="19"/>
      <c r="D44" s="19"/>
      <c r="E44" s="19"/>
      <c r="F44" s="19"/>
      <c r="G44" s="19"/>
      <c r="H44" s="19"/>
      <c r="I44" s="19"/>
      <c r="J44" s="41"/>
    </row>
    <row r="45" spans="1:10" x14ac:dyDescent="0.25">
      <c r="A45" s="19"/>
      <c r="B45" s="19"/>
      <c r="C45" s="19"/>
      <c r="D45" s="19"/>
      <c r="E45" s="19"/>
      <c r="F45" s="19"/>
      <c r="G45" s="19"/>
      <c r="H45" s="19"/>
      <c r="I45" s="19"/>
      <c r="J45" s="41"/>
    </row>
    <row r="46" spans="1:10" x14ac:dyDescent="0.25">
      <c r="A46" s="19"/>
      <c r="B46" s="19"/>
      <c r="C46" s="19"/>
      <c r="D46" s="19"/>
      <c r="E46" s="19"/>
      <c r="F46" s="19"/>
      <c r="G46" s="19"/>
      <c r="H46" s="19"/>
      <c r="I46" s="19"/>
      <c r="J46" s="19"/>
    </row>
    <row r="47" spans="1:10" x14ac:dyDescent="0.25">
      <c r="A47" s="19"/>
      <c r="B47" s="19"/>
      <c r="C47" s="19"/>
      <c r="D47" s="19"/>
      <c r="E47" s="19"/>
      <c r="F47" s="19"/>
      <c r="G47" s="19"/>
      <c r="H47" s="19"/>
      <c r="I47" s="19"/>
      <c r="J47" s="19"/>
    </row>
    <row r="48" spans="1:10" x14ac:dyDescent="0.25">
      <c r="A48" s="19"/>
      <c r="B48" s="19"/>
      <c r="C48" s="19"/>
      <c r="D48" s="19"/>
      <c r="E48" s="19"/>
      <c r="F48" s="19"/>
      <c r="G48" s="19"/>
      <c r="H48" s="19"/>
      <c r="I48" s="19"/>
      <c r="J48" s="19"/>
    </row>
    <row r="49" spans="1:10" x14ac:dyDescent="0.25">
      <c r="A49" s="19"/>
      <c r="B49" s="19"/>
      <c r="C49" s="19"/>
      <c r="D49" s="19"/>
      <c r="E49" s="19"/>
      <c r="F49" s="19"/>
      <c r="G49" s="19"/>
      <c r="H49" s="19"/>
      <c r="I49" s="19"/>
      <c r="J49" s="19"/>
    </row>
  </sheetData>
  <sheetProtection password="E611" sheet="1" objects="1" scenarios="1" selectLockedCells="1"/>
  <mergeCells count="32">
    <mergeCell ref="B8:C8"/>
    <mergeCell ref="A2:B2"/>
    <mergeCell ref="D2:H2"/>
    <mergeCell ref="B6:C6"/>
    <mergeCell ref="B7:C7"/>
    <mergeCell ref="B21:C21"/>
    <mergeCell ref="B9:C9"/>
    <mergeCell ref="B10:C10"/>
    <mergeCell ref="B11:C11"/>
    <mergeCell ref="B12:C12"/>
    <mergeCell ref="B13:C13"/>
    <mergeCell ref="B14:C14"/>
    <mergeCell ref="B15:G15"/>
    <mergeCell ref="B20:C20"/>
    <mergeCell ref="B34:C34"/>
    <mergeCell ref="B22:C22"/>
    <mergeCell ref="B23:C23"/>
    <mergeCell ref="B24:C24"/>
    <mergeCell ref="B25:C25"/>
    <mergeCell ref="B26:C26"/>
    <mergeCell ref="B27:C27"/>
    <mergeCell ref="B28:C28"/>
    <mergeCell ref="B29:G29"/>
    <mergeCell ref="B40:C40"/>
    <mergeCell ref="B41:C41"/>
    <mergeCell ref="B42:C42"/>
    <mergeCell ref="B43:G43"/>
    <mergeCell ref="B35:C35"/>
    <mergeCell ref="B36:C36"/>
    <mergeCell ref="B37:C37"/>
    <mergeCell ref="B38:C38"/>
    <mergeCell ref="B39:C39"/>
  </mergeCells>
  <pageMargins left="0.5" right="0.5" top="0.5" bottom="0.5" header="0.3" footer="0.3"/>
  <pageSetup scale="98" orientation="portrait" r:id="rId1"/>
  <headerFooter>
    <oddHeader>&amp;C&amp;"-,Bold"AgriStability</oddHeader>
    <oddFooter xml:space="preserve">&amp;RPage &amp;P of &amp;N 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Button 1">
              <controlPr defaultSize="0" print="0" autoFill="0" autoPict="0" macro="[0]!CallClearSchedule1abc">
                <anchor moveWithCells="1" sizeWithCells="1">
                  <from>
                    <xdr:col>6</xdr:col>
                    <xdr:colOff>895350</xdr:colOff>
                    <xdr:row>0</xdr:row>
                    <xdr:rowOff>190500</xdr:rowOff>
                  </from>
                  <to>
                    <xdr:col>8</xdr:col>
                    <xdr:colOff>590550</xdr:colOff>
                    <xdr:row>1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J40"/>
  <sheetViews>
    <sheetView showGridLines="0" workbookViewId="0">
      <selection activeCell="B9" sqref="B9"/>
    </sheetView>
  </sheetViews>
  <sheetFormatPr defaultRowHeight="15" x14ac:dyDescent="0.25"/>
  <cols>
    <col min="1" max="1" width="1.7109375" style="98" customWidth="1"/>
    <col min="2" max="2" width="23.85546875" style="98" customWidth="1"/>
    <col min="3" max="16384" width="9.140625" style="98"/>
  </cols>
  <sheetData>
    <row r="1" spans="1:10" x14ac:dyDescent="0.25">
      <c r="A1" s="127"/>
      <c r="C1" s="15"/>
      <c r="D1" s="16"/>
      <c r="E1" s="21" t="s">
        <v>66</v>
      </c>
      <c r="F1" s="17"/>
      <c r="G1" s="30"/>
      <c r="H1" s="28"/>
      <c r="I1" s="28"/>
      <c r="J1" s="19"/>
    </row>
    <row r="2" spans="1:10" x14ac:dyDescent="0.25">
      <c r="A2" s="19"/>
      <c r="C2" s="34"/>
      <c r="D2" s="35"/>
      <c r="E2" s="32"/>
      <c r="F2" s="17"/>
      <c r="G2" s="30"/>
      <c r="H2" s="28"/>
      <c r="I2" s="28"/>
      <c r="J2" s="19"/>
    </row>
    <row r="3" spans="1:10" x14ac:dyDescent="0.25">
      <c r="A3" s="127" t="s">
        <v>0</v>
      </c>
      <c r="C3" s="603" t="str">
        <f>IF(ISBLANK('Summary Sheet'!C1),"",'Summary Sheet'!C1)</f>
        <v/>
      </c>
      <c r="D3" s="603"/>
      <c r="E3" s="603"/>
      <c r="F3" s="21"/>
      <c r="G3" s="71"/>
      <c r="H3" s="28"/>
      <c r="I3" s="28"/>
      <c r="J3" s="19"/>
    </row>
    <row r="4" spans="1:10" x14ac:dyDescent="0.25">
      <c r="A4" s="19"/>
      <c r="C4" s="46"/>
      <c r="D4" s="22"/>
      <c r="E4" s="20"/>
      <c r="F4" s="23"/>
      <c r="G4" s="30"/>
      <c r="H4" s="28"/>
      <c r="I4" s="28"/>
      <c r="J4" s="19"/>
    </row>
    <row r="5" spans="1:10" x14ac:dyDescent="0.25">
      <c r="A5" s="128" t="s">
        <v>9</v>
      </c>
      <c r="C5" s="603" t="str">
        <f>IF(ISBLANK('Summary Sheet'!C2),"",870&amp;TEXT('Summary Sheet'!C2,"00000000"))</f>
        <v/>
      </c>
      <c r="D5" s="603"/>
      <c r="E5" s="20"/>
      <c r="F5" s="24"/>
      <c r="G5" s="30"/>
      <c r="H5" s="28"/>
      <c r="I5" s="28"/>
      <c r="J5" s="19"/>
    </row>
    <row r="6" spans="1:10" x14ac:dyDescent="0.25">
      <c r="A6" s="19"/>
      <c r="B6" s="29"/>
      <c r="C6" s="19"/>
      <c r="D6" s="30"/>
      <c r="E6" s="20"/>
      <c r="F6" s="19"/>
      <c r="G6" s="30"/>
      <c r="H6" s="28"/>
      <c r="I6" s="28"/>
      <c r="J6" s="19"/>
    </row>
    <row r="7" spans="1:10" x14ac:dyDescent="0.25">
      <c r="A7" s="19"/>
      <c r="B7" s="29"/>
      <c r="C7" s="19"/>
      <c r="D7" s="30"/>
      <c r="E7" s="28"/>
      <c r="F7" s="19"/>
      <c r="G7" s="30"/>
      <c r="H7" s="28"/>
      <c r="I7" s="28"/>
      <c r="J7" s="19"/>
    </row>
    <row r="8" spans="1:10" ht="24" x14ac:dyDescent="0.25">
      <c r="A8" s="19"/>
      <c r="B8" s="480" t="s">
        <v>15</v>
      </c>
      <c r="C8" s="482" t="s">
        <v>77</v>
      </c>
      <c r="D8" s="485" t="s">
        <v>87</v>
      </c>
      <c r="E8" s="487" t="s">
        <v>78</v>
      </c>
      <c r="F8" s="489" t="s">
        <v>79</v>
      </c>
      <c r="G8" s="491" t="s">
        <v>88</v>
      </c>
      <c r="H8" s="493" t="s">
        <v>80</v>
      </c>
      <c r="I8" s="495" t="s">
        <v>72</v>
      </c>
      <c r="J8" s="19"/>
    </row>
    <row r="9" spans="1:10" x14ac:dyDescent="0.25">
      <c r="A9" s="19"/>
      <c r="B9" s="479"/>
      <c r="C9" s="232"/>
      <c r="D9" s="483"/>
      <c r="E9" s="486" t="str">
        <f t="shared" ref="E9:E35" si="0">IF(AND(C9="",D9=""),"",(C9*D9))</f>
        <v/>
      </c>
      <c r="F9" s="488"/>
      <c r="G9" s="490"/>
      <c r="H9" s="492" t="str">
        <f t="shared" ref="H9:H35" si="1">IF(AND(F9="",G9=""),"",(F9*G9))</f>
        <v/>
      </c>
      <c r="I9" s="494">
        <f t="shared" ref="I9:I35" si="2">IF(H9="",0,H9)-IF(E9="",0,E9)</f>
        <v>0</v>
      </c>
      <c r="J9" s="19"/>
    </row>
    <row r="10" spans="1:10" x14ac:dyDescent="0.25">
      <c r="A10" s="19"/>
      <c r="B10" s="203"/>
      <c r="C10" s="204"/>
      <c r="D10" s="361"/>
      <c r="E10" s="365" t="str">
        <f t="shared" si="0"/>
        <v/>
      </c>
      <c r="F10" s="362"/>
      <c r="G10" s="433"/>
      <c r="H10" s="434" t="str">
        <f t="shared" si="1"/>
        <v/>
      </c>
      <c r="I10" s="436">
        <f t="shared" si="2"/>
        <v>0</v>
      </c>
      <c r="J10" s="19"/>
    </row>
    <row r="11" spans="1:10" x14ac:dyDescent="0.25">
      <c r="A11" s="19"/>
      <c r="B11" s="202"/>
      <c r="C11" s="205"/>
      <c r="D11" s="363"/>
      <c r="E11" s="368" t="str">
        <f t="shared" si="0"/>
        <v/>
      </c>
      <c r="F11" s="364"/>
      <c r="G11" s="426"/>
      <c r="H11" s="435" t="str">
        <f t="shared" si="1"/>
        <v/>
      </c>
      <c r="I11" s="436">
        <f t="shared" si="2"/>
        <v>0</v>
      </c>
      <c r="J11" s="19"/>
    </row>
    <row r="12" spans="1:10" x14ac:dyDescent="0.25">
      <c r="A12" s="19"/>
      <c r="B12" s="201"/>
      <c r="C12" s="206"/>
      <c r="D12" s="366"/>
      <c r="E12" s="371" t="str">
        <f t="shared" si="0"/>
        <v/>
      </c>
      <c r="F12" s="367"/>
      <c r="G12" s="423"/>
      <c r="H12" s="437" t="str">
        <f t="shared" si="1"/>
        <v/>
      </c>
      <c r="I12" s="436">
        <f t="shared" si="2"/>
        <v>0</v>
      </c>
      <c r="J12" s="19"/>
    </row>
    <row r="13" spans="1:10" x14ac:dyDescent="0.25">
      <c r="A13" s="19"/>
      <c r="B13" s="199"/>
      <c r="C13" s="207"/>
      <c r="D13" s="369"/>
      <c r="E13" s="374" t="str">
        <f t="shared" si="0"/>
        <v/>
      </c>
      <c r="F13" s="370"/>
      <c r="G13" s="420"/>
      <c r="H13" s="438" t="str">
        <f t="shared" si="1"/>
        <v/>
      </c>
      <c r="I13" s="436">
        <f t="shared" si="2"/>
        <v>0</v>
      </c>
      <c r="J13" s="19"/>
    </row>
    <row r="14" spans="1:10" x14ac:dyDescent="0.25">
      <c r="A14" s="19"/>
      <c r="B14" s="198"/>
      <c r="C14" s="208"/>
      <c r="D14" s="372"/>
      <c r="E14" s="377" t="str">
        <f t="shared" si="0"/>
        <v/>
      </c>
      <c r="F14" s="373"/>
      <c r="G14" s="417"/>
      <c r="H14" s="439" t="str">
        <f t="shared" si="1"/>
        <v/>
      </c>
      <c r="I14" s="436">
        <f t="shared" si="2"/>
        <v>0</v>
      </c>
      <c r="J14" s="19"/>
    </row>
    <row r="15" spans="1:10" x14ac:dyDescent="0.25">
      <c r="A15" s="19"/>
      <c r="B15" s="197"/>
      <c r="C15" s="209"/>
      <c r="D15" s="375"/>
      <c r="E15" s="380" t="str">
        <f t="shared" si="0"/>
        <v/>
      </c>
      <c r="F15" s="376"/>
      <c r="G15" s="414"/>
      <c r="H15" s="440" t="str">
        <f t="shared" si="1"/>
        <v/>
      </c>
      <c r="I15" s="436">
        <f t="shared" si="2"/>
        <v>0</v>
      </c>
      <c r="J15" s="19"/>
    </row>
    <row r="16" spans="1:10" x14ac:dyDescent="0.25">
      <c r="A16" s="19"/>
      <c r="B16" s="196"/>
      <c r="C16" s="210"/>
      <c r="D16" s="378"/>
      <c r="E16" s="383" t="str">
        <f t="shared" si="0"/>
        <v/>
      </c>
      <c r="F16" s="379"/>
      <c r="G16" s="411"/>
      <c r="H16" s="441" t="str">
        <f t="shared" si="1"/>
        <v/>
      </c>
      <c r="I16" s="436">
        <f t="shared" si="2"/>
        <v>0</v>
      </c>
      <c r="J16" s="19"/>
    </row>
    <row r="17" spans="1:10" x14ac:dyDescent="0.25">
      <c r="A17" s="19"/>
      <c r="B17" s="195"/>
      <c r="C17" s="211"/>
      <c r="D17" s="381"/>
      <c r="E17" s="386" t="str">
        <f t="shared" si="0"/>
        <v/>
      </c>
      <c r="F17" s="382"/>
      <c r="G17" s="408"/>
      <c r="H17" s="442" t="str">
        <f t="shared" si="1"/>
        <v/>
      </c>
      <c r="I17" s="436">
        <f t="shared" si="2"/>
        <v>0</v>
      </c>
      <c r="J17" s="19"/>
    </row>
    <row r="18" spans="1:10" x14ac:dyDescent="0.25">
      <c r="A18" s="19"/>
      <c r="B18" s="194"/>
      <c r="C18" s="212"/>
      <c r="D18" s="384"/>
      <c r="E18" s="389" t="str">
        <f t="shared" si="0"/>
        <v/>
      </c>
      <c r="F18" s="385"/>
      <c r="G18" s="405"/>
      <c r="H18" s="444" t="str">
        <f t="shared" si="1"/>
        <v/>
      </c>
      <c r="I18" s="436">
        <f t="shared" si="2"/>
        <v>0</v>
      </c>
      <c r="J18" s="19"/>
    </row>
    <row r="19" spans="1:10" x14ac:dyDescent="0.25">
      <c r="A19" s="19"/>
      <c r="B19" s="193"/>
      <c r="C19" s="213"/>
      <c r="D19" s="387"/>
      <c r="E19" s="392" t="str">
        <f t="shared" si="0"/>
        <v/>
      </c>
      <c r="F19" s="388"/>
      <c r="G19" s="402"/>
      <c r="H19" s="445" t="str">
        <f t="shared" si="1"/>
        <v/>
      </c>
      <c r="I19" s="436">
        <f t="shared" si="2"/>
        <v>0</v>
      </c>
      <c r="J19" s="19"/>
    </row>
    <row r="20" spans="1:10" x14ac:dyDescent="0.25">
      <c r="A20" s="19"/>
      <c r="B20" s="192"/>
      <c r="C20" s="214"/>
      <c r="D20" s="390"/>
      <c r="E20" s="395" t="str">
        <f t="shared" si="0"/>
        <v/>
      </c>
      <c r="F20" s="391"/>
      <c r="G20" s="399"/>
      <c r="H20" s="447" t="str">
        <f t="shared" si="1"/>
        <v/>
      </c>
      <c r="I20" s="436">
        <f t="shared" si="2"/>
        <v>0</v>
      </c>
      <c r="J20" s="19"/>
    </row>
    <row r="21" spans="1:10" x14ac:dyDescent="0.25">
      <c r="A21" s="19"/>
      <c r="B21" s="191"/>
      <c r="C21" s="215"/>
      <c r="D21" s="393"/>
      <c r="E21" s="398" t="str">
        <f t="shared" si="0"/>
        <v/>
      </c>
      <c r="F21" s="394"/>
      <c r="G21" s="396"/>
      <c r="H21" s="449" t="str">
        <f t="shared" si="1"/>
        <v/>
      </c>
      <c r="I21" s="436">
        <f t="shared" si="2"/>
        <v>0</v>
      </c>
      <c r="J21" s="19"/>
    </row>
    <row r="22" spans="1:10" x14ac:dyDescent="0.25">
      <c r="A22" s="19"/>
      <c r="B22" s="190"/>
      <c r="C22" s="216"/>
      <c r="D22" s="396"/>
      <c r="E22" s="401" t="str">
        <f t="shared" si="0"/>
        <v/>
      </c>
      <c r="F22" s="397"/>
      <c r="G22" s="393"/>
      <c r="H22" s="451" t="str">
        <f t="shared" si="1"/>
        <v/>
      </c>
      <c r="I22" s="436">
        <f t="shared" si="2"/>
        <v>0</v>
      </c>
      <c r="J22" s="19"/>
    </row>
    <row r="23" spans="1:10" x14ac:dyDescent="0.25">
      <c r="A23" s="19"/>
      <c r="B23" s="189"/>
      <c r="C23" s="217"/>
      <c r="D23" s="399"/>
      <c r="E23" s="404" t="str">
        <f t="shared" si="0"/>
        <v/>
      </c>
      <c r="F23" s="400"/>
      <c r="G23" s="390"/>
      <c r="H23" s="454" t="str">
        <f t="shared" si="1"/>
        <v/>
      </c>
      <c r="I23" s="436">
        <f t="shared" si="2"/>
        <v>0</v>
      </c>
      <c r="J23" s="19"/>
    </row>
    <row r="24" spans="1:10" x14ac:dyDescent="0.25">
      <c r="A24" s="19"/>
      <c r="B24" s="188"/>
      <c r="C24" s="218"/>
      <c r="D24" s="402"/>
      <c r="E24" s="407" t="str">
        <f t="shared" si="0"/>
        <v/>
      </c>
      <c r="F24" s="403"/>
      <c r="G24" s="387"/>
      <c r="H24" s="456" t="str">
        <f t="shared" si="1"/>
        <v/>
      </c>
      <c r="I24" s="436">
        <f t="shared" si="2"/>
        <v>0</v>
      </c>
      <c r="J24" s="19"/>
    </row>
    <row r="25" spans="1:10" x14ac:dyDescent="0.25">
      <c r="A25" s="19"/>
      <c r="B25" s="187"/>
      <c r="C25" s="219"/>
      <c r="D25" s="405"/>
      <c r="E25" s="410" t="str">
        <f t="shared" si="0"/>
        <v/>
      </c>
      <c r="F25" s="406"/>
      <c r="G25" s="384"/>
      <c r="H25" s="458" t="str">
        <f t="shared" si="1"/>
        <v/>
      </c>
      <c r="I25" s="436">
        <f t="shared" si="2"/>
        <v>0</v>
      </c>
      <c r="J25" s="19"/>
    </row>
    <row r="26" spans="1:10" x14ac:dyDescent="0.25">
      <c r="A26" s="19"/>
      <c r="B26" s="186"/>
      <c r="C26" s="220"/>
      <c r="D26" s="408"/>
      <c r="E26" s="413" t="str">
        <f t="shared" si="0"/>
        <v/>
      </c>
      <c r="F26" s="409"/>
      <c r="G26" s="381"/>
      <c r="H26" s="460" t="str">
        <f t="shared" si="1"/>
        <v/>
      </c>
      <c r="I26" s="436">
        <f t="shared" si="2"/>
        <v>0</v>
      </c>
      <c r="J26" s="19"/>
    </row>
    <row r="27" spans="1:10" x14ac:dyDescent="0.25">
      <c r="A27" s="19"/>
      <c r="B27" s="184"/>
      <c r="C27" s="221"/>
      <c r="D27" s="411"/>
      <c r="E27" s="416" t="str">
        <f t="shared" si="0"/>
        <v/>
      </c>
      <c r="F27" s="412"/>
      <c r="G27" s="378"/>
      <c r="H27" s="462" t="str">
        <f t="shared" si="1"/>
        <v/>
      </c>
      <c r="I27" s="436">
        <f t="shared" si="2"/>
        <v>0</v>
      </c>
      <c r="J27" s="19"/>
    </row>
    <row r="28" spans="1:10" x14ac:dyDescent="0.25">
      <c r="A28" s="19"/>
      <c r="B28" s="183"/>
      <c r="C28" s="222"/>
      <c r="D28" s="414"/>
      <c r="E28" s="419" t="str">
        <f t="shared" si="0"/>
        <v/>
      </c>
      <c r="F28" s="415"/>
      <c r="G28" s="375"/>
      <c r="H28" s="464" t="str">
        <f t="shared" si="1"/>
        <v/>
      </c>
      <c r="I28" s="436">
        <f t="shared" si="2"/>
        <v>0</v>
      </c>
      <c r="J28" s="19"/>
    </row>
    <row r="29" spans="1:10" x14ac:dyDescent="0.25">
      <c r="A29" s="19"/>
      <c r="B29" s="182"/>
      <c r="C29" s="223"/>
      <c r="D29" s="417"/>
      <c r="E29" s="422" t="str">
        <f t="shared" si="0"/>
        <v/>
      </c>
      <c r="F29" s="418"/>
      <c r="G29" s="372"/>
      <c r="H29" s="466" t="str">
        <f t="shared" si="1"/>
        <v/>
      </c>
      <c r="I29" s="436">
        <f t="shared" si="2"/>
        <v>0</v>
      </c>
      <c r="J29" s="19"/>
    </row>
    <row r="30" spans="1:10" x14ac:dyDescent="0.25">
      <c r="A30" s="19"/>
      <c r="B30" s="181"/>
      <c r="C30" s="224"/>
      <c r="D30" s="420"/>
      <c r="E30" s="425" t="str">
        <f t="shared" si="0"/>
        <v/>
      </c>
      <c r="F30" s="421"/>
      <c r="G30" s="369"/>
      <c r="H30" s="468" t="str">
        <f t="shared" si="1"/>
        <v/>
      </c>
      <c r="I30" s="436">
        <f t="shared" si="2"/>
        <v>0</v>
      </c>
      <c r="J30" s="19"/>
    </row>
    <row r="31" spans="1:10" x14ac:dyDescent="0.25">
      <c r="A31" s="19"/>
      <c r="B31" s="180"/>
      <c r="C31" s="225"/>
      <c r="D31" s="423"/>
      <c r="E31" s="428" t="str">
        <f t="shared" si="0"/>
        <v/>
      </c>
      <c r="F31" s="424"/>
      <c r="G31" s="366"/>
      <c r="H31" s="470" t="str">
        <f t="shared" si="1"/>
        <v/>
      </c>
      <c r="I31" s="436">
        <f t="shared" si="2"/>
        <v>0</v>
      </c>
      <c r="J31" s="19"/>
    </row>
    <row r="32" spans="1:10" x14ac:dyDescent="0.25">
      <c r="A32" s="19"/>
      <c r="B32" s="179"/>
      <c r="C32" s="226"/>
      <c r="D32" s="426"/>
      <c r="E32" s="429" t="str">
        <f t="shared" si="0"/>
        <v/>
      </c>
      <c r="F32" s="427"/>
      <c r="G32" s="363"/>
      <c r="H32" s="472" t="str">
        <f t="shared" si="1"/>
        <v/>
      </c>
      <c r="I32" s="436">
        <f t="shared" si="2"/>
        <v>0</v>
      </c>
      <c r="J32" s="19"/>
    </row>
    <row r="33" spans="1:10" x14ac:dyDescent="0.25">
      <c r="A33" s="19"/>
      <c r="B33" s="178"/>
      <c r="C33" s="227"/>
      <c r="D33" s="229"/>
      <c r="E33" s="148" t="str">
        <f t="shared" si="0"/>
        <v/>
      </c>
      <c r="F33" s="204"/>
      <c r="G33" s="361"/>
      <c r="H33" s="475" t="str">
        <f t="shared" si="1"/>
        <v/>
      </c>
      <c r="I33" s="436">
        <f t="shared" si="2"/>
        <v>0</v>
      </c>
      <c r="J33" s="19"/>
    </row>
    <row r="34" spans="1:10" x14ac:dyDescent="0.25">
      <c r="A34" s="19"/>
      <c r="B34" s="177"/>
      <c r="C34" s="228"/>
      <c r="D34" s="430"/>
      <c r="E34" s="432" t="str">
        <f t="shared" si="0"/>
        <v/>
      </c>
      <c r="F34" s="431"/>
      <c r="G34" s="360"/>
      <c r="H34" s="477" t="str">
        <f t="shared" si="1"/>
        <v/>
      </c>
      <c r="I34" s="436">
        <f t="shared" si="2"/>
        <v>0</v>
      </c>
      <c r="J34" s="19"/>
    </row>
    <row r="35" spans="1:10" x14ac:dyDescent="0.25">
      <c r="A35" s="19"/>
      <c r="B35" s="176"/>
      <c r="C35" s="230"/>
      <c r="D35" s="231"/>
      <c r="E35" s="568" t="str">
        <f t="shared" si="0"/>
        <v/>
      </c>
      <c r="F35" s="233"/>
      <c r="G35" s="234"/>
      <c r="H35" s="569" t="str">
        <f t="shared" si="1"/>
        <v/>
      </c>
      <c r="I35" s="540">
        <f t="shared" si="2"/>
        <v>0</v>
      </c>
      <c r="J35" s="19"/>
    </row>
    <row r="36" spans="1:10" x14ac:dyDescent="0.25">
      <c r="A36" s="19"/>
      <c r="B36" s="29"/>
      <c r="C36" s="19"/>
      <c r="D36" s="359" t="s">
        <v>89</v>
      </c>
      <c r="E36" s="31"/>
      <c r="F36" s="19"/>
      <c r="G36" s="30"/>
      <c r="H36" s="31"/>
      <c r="I36" s="529">
        <f>SUM(I9:I35)</f>
        <v>0</v>
      </c>
      <c r="J36" s="126"/>
    </row>
    <row r="37" spans="1:10" x14ac:dyDescent="0.25">
      <c r="A37" s="19"/>
      <c r="B37" s="29"/>
      <c r="C37" s="19"/>
      <c r="D37" s="30"/>
      <c r="E37" s="31"/>
      <c r="F37" s="19"/>
      <c r="G37" s="30"/>
      <c r="H37" s="31"/>
      <c r="I37" s="31"/>
      <c r="J37" s="602">
        <v>1</v>
      </c>
    </row>
    <row r="38" spans="1:10" x14ac:dyDescent="0.25">
      <c r="A38" s="19"/>
      <c r="B38" s="29"/>
      <c r="C38" s="19"/>
      <c r="E38" s="157"/>
      <c r="F38" s="157"/>
      <c r="G38" s="157"/>
      <c r="H38" s="157"/>
      <c r="J38" s="602"/>
    </row>
    <row r="39" spans="1:10" x14ac:dyDescent="0.25">
      <c r="A39" s="19"/>
      <c r="B39" s="29"/>
      <c r="C39" s="19"/>
      <c r="D39" s="30"/>
      <c r="E39" s="31"/>
      <c r="F39" s="19"/>
      <c r="G39" s="30"/>
      <c r="H39" s="31"/>
      <c r="I39" s="31"/>
      <c r="J39" s="126"/>
    </row>
    <row r="40" spans="1:10" x14ac:dyDescent="0.25">
      <c r="A40" s="19"/>
      <c r="B40" s="29"/>
      <c r="C40" s="19"/>
      <c r="D40" s="30"/>
      <c r="E40" s="28"/>
      <c r="F40" s="19"/>
      <c r="G40" s="30"/>
      <c r="H40" s="28"/>
      <c r="I40" s="28"/>
      <c r="J40" s="126"/>
    </row>
  </sheetData>
  <sheetProtection password="E611" sheet="1" objects="1" scenarios="1" selectLockedCells="1"/>
  <mergeCells count="3">
    <mergeCell ref="J37:J38"/>
    <mergeCell ref="C3:E3"/>
    <mergeCell ref="C5:D5"/>
  </mergeCells>
  <pageMargins left="0.5" right="0.5" top="0.5" bottom="0.5" header="0.3" footer="0.3"/>
  <pageSetup scale="98" orientation="portrait" r:id="rId1"/>
  <headerFooter>
    <oddHeader>&amp;C&amp;"-,Bold"AgriStability</oddHeader>
    <oddFooter xml:space="preserve">&amp;C&amp;G&amp;RPage &amp;P of &amp;N 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6" r:id="rId4" name="Button 2">
              <controlPr defaultSize="0" print="0" autoFill="0" autoPict="0" macro="[0]!CallClearCropInv">
                <anchor moveWithCells="1" sizeWithCells="1">
                  <from>
                    <xdr:col>7</xdr:col>
                    <xdr:colOff>352425</xdr:colOff>
                    <xdr:row>0</xdr:row>
                    <xdr:rowOff>180975</xdr:rowOff>
                  </from>
                  <to>
                    <xdr:col>8</xdr:col>
                    <xdr:colOff>466725</xdr:colOff>
                    <xdr:row>1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O45"/>
  <sheetViews>
    <sheetView showGridLines="0" workbookViewId="0">
      <selection activeCell="B8" sqref="B8"/>
    </sheetView>
  </sheetViews>
  <sheetFormatPr defaultRowHeight="15" x14ac:dyDescent="0.25"/>
  <cols>
    <col min="1" max="1" width="1.42578125" style="98" customWidth="1"/>
    <col min="2" max="2" width="20" style="98" customWidth="1"/>
    <col min="3" max="3" width="9.140625" style="98"/>
    <col min="4" max="4" width="0.140625" style="98" customWidth="1"/>
    <col min="5" max="5" width="9.140625" style="98"/>
    <col min="6" max="6" width="0.140625" style="98" customWidth="1"/>
    <col min="7" max="7" width="9.7109375" style="98" customWidth="1"/>
    <col min="8" max="8" width="1.140625" style="98" hidden="1" customWidth="1"/>
    <col min="9" max="9" width="9.140625" style="98"/>
    <col min="10" max="10" width="1.42578125" style="98" hidden="1" customWidth="1"/>
    <col min="11" max="11" width="10.28515625" style="98" customWidth="1"/>
    <col min="12" max="12" width="0.140625" style="98" hidden="1" customWidth="1"/>
    <col min="13" max="13" width="9.140625" style="98" customWidth="1"/>
    <col min="14" max="14" width="1.5703125" style="98" hidden="1" customWidth="1"/>
    <col min="15" max="15" width="10.85546875" style="98" customWidth="1"/>
    <col min="16" max="16384" width="9.140625" style="98"/>
  </cols>
  <sheetData>
    <row r="1" spans="1:15" x14ac:dyDescent="0.25">
      <c r="A1" s="127"/>
      <c r="C1" s="15"/>
      <c r="D1" s="14"/>
      <c r="E1" s="16"/>
      <c r="F1" s="32"/>
      <c r="G1" s="14" t="s">
        <v>74</v>
      </c>
      <c r="H1" s="32"/>
      <c r="I1" s="21"/>
      <c r="J1" s="18"/>
      <c r="K1" s="30"/>
      <c r="L1" s="19"/>
      <c r="M1" s="28"/>
      <c r="N1" s="19"/>
      <c r="O1" s="28"/>
    </row>
    <row r="2" spans="1:15" x14ac:dyDescent="0.25">
      <c r="A2" s="19"/>
      <c r="C2" s="34"/>
      <c r="D2" s="33"/>
      <c r="E2" s="35"/>
      <c r="F2" s="32"/>
      <c r="G2" s="532"/>
      <c r="H2" s="32"/>
      <c r="I2" s="17"/>
      <c r="J2" s="18"/>
      <c r="K2" s="30"/>
      <c r="L2" s="19"/>
      <c r="M2" s="28"/>
      <c r="N2" s="19"/>
      <c r="O2" s="28"/>
    </row>
    <row r="3" spans="1:15" x14ac:dyDescent="0.25">
      <c r="A3" s="127" t="s">
        <v>0</v>
      </c>
      <c r="C3" s="603" t="str">
        <f>IF(ISBLANK('Summary Sheet'!C1),"",'Summary Sheet'!C1)</f>
        <v/>
      </c>
      <c r="D3" s="603"/>
      <c r="E3" s="603"/>
      <c r="F3" s="603"/>
      <c r="G3" s="603"/>
      <c r="H3" s="20"/>
      <c r="I3" s="21"/>
      <c r="J3" s="19"/>
      <c r="K3" s="71"/>
      <c r="L3" s="19"/>
      <c r="M3" s="28"/>
      <c r="N3" s="19"/>
      <c r="O3" s="28"/>
    </row>
    <row r="4" spans="1:15" x14ac:dyDescent="0.25">
      <c r="A4" s="128" t="s">
        <v>9</v>
      </c>
      <c r="C4" s="603" t="str">
        <f>IF(ISBLANK('Summary Sheet'!C2),"",870&amp;TEXT('Summary Sheet'!C2,"00000000"))</f>
        <v/>
      </c>
      <c r="D4" s="603"/>
      <c r="E4" s="603"/>
      <c r="F4" s="20"/>
      <c r="G4" s="20"/>
      <c r="H4" s="23"/>
      <c r="I4" s="23"/>
      <c r="J4" s="23"/>
      <c r="K4" s="30"/>
      <c r="L4" s="19"/>
      <c r="M4" s="28"/>
      <c r="N4" s="19"/>
      <c r="O4" s="28"/>
    </row>
    <row r="5" spans="1:15" x14ac:dyDescent="0.25">
      <c r="F5" s="24"/>
      <c r="G5" s="20"/>
      <c r="H5" s="60"/>
      <c r="I5" s="24"/>
      <c r="J5" s="25"/>
      <c r="K5" s="30"/>
      <c r="L5" s="19"/>
      <c r="M5" s="28"/>
      <c r="N5" s="19"/>
      <c r="O5" s="28"/>
    </row>
    <row r="6" spans="1:15" ht="14.25" customHeight="1" x14ac:dyDescent="0.25">
      <c r="A6" s="19"/>
      <c r="B6" s="604" t="s">
        <v>70</v>
      </c>
      <c r="C6" s="604"/>
      <c r="D6" s="26"/>
      <c r="E6" s="129"/>
      <c r="F6" s="26"/>
      <c r="G6" s="27"/>
      <c r="H6" s="130"/>
      <c r="I6" s="27"/>
      <c r="J6" s="25"/>
      <c r="K6" s="30"/>
      <c r="L6" s="19"/>
      <c r="M6" s="28"/>
      <c r="N6" s="19"/>
      <c r="O6" s="28"/>
    </row>
    <row r="7" spans="1:15" ht="33" customHeight="1" x14ac:dyDescent="0.25">
      <c r="A7" s="19"/>
      <c r="B7" s="497" t="s">
        <v>15</v>
      </c>
      <c r="C7" s="561" t="s">
        <v>77</v>
      </c>
      <c r="D7" s="26"/>
      <c r="E7" s="496" t="s">
        <v>79</v>
      </c>
      <c r="F7" s="26"/>
      <c r="G7" s="499" t="s">
        <v>88</v>
      </c>
      <c r="H7" s="130"/>
      <c r="I7" s="500" t="s">
        <v>80</v>
      </c>
      <c r="J7" s="19"/>
      <c r="K7" s="500" t="s">
        <v>72</v>
      </c>
      <c r="L7" s="19"/>
      <c r="M7" s="28"/>
      <c r="N7" s="19"/>
      <c r="O7" s="28"/>
    </row>
    <row r="8" spans="1:15" x14ac:dyDescent="0.25">
      <c r="A8" s="19"/>
      <c r="B8" s="203"/>
      <c r="C8" s="550"/>
      <c r="D8" s="149"/>
      <c r="E8" s="236"/>
      <c r="F8" s="19"/>
      <c r="G8" s="555"/>
      <c r="H8" s="19"/>
      <c r="I8" s="502" t="str">
        <f>IF(AND(E8="",G8=""),"",(E8*G8))</f>
        <v/>
      </c>
      <c r="K8" s="501">
        <f t="shared" ref="K8:K12" si="0">(E8-C8)*G8</f>
        <v>0</v>
      </c>
    </row>
    <row r="9" spans="1:15" x14ac:dyDescent="0.25">
      <c r="A9" s="19"/>
      <c r="B9" s="202"/>
      <c r="C9" s="551"/>
      <c r="D9" s="149"/>
      <c r="E9" s="237"/>
      <c r="F9" s="19"/>
      <c r="G9" s="556"/>
      <c r="H9" s="19"/>
      <c r="I9" s="503" t="str">
        <f t="shared" ref="I9:I13" si="1">IF(AND(E9="",G9=""),"",(E9*G9))</f>
        <v/>
      </c>
      <c r="K9" s="501">
        <f t="shared" si="0"/>
        <v>0</v>
      </c>
    </row>
    <row r="10" spans="1:15" x14ac:dyDescent="0.25">
      <c r="A10" s="19"/>
      <c r="B10" s="201"/>
      <c r="C10" s="552"/>
      <c r="D10" s="149"/>
      <c r="E10" s="238"/>
      <c r="F10" s="19"/>
      <c r="G10" s="557"/>
      <c r="H10" s="19"/>
      <c r="I10" s="504" t="str">
        <f t="shared" si="1"/>
        <v/>
      </c>
      <c r="K10" s="501">
        <f t="shared" si="0"/>
        <v>0</v>
      </c>
    </row>
    <row r="11" spans="1:15" x14ac:dyDescent="0.25">
      <c r="A11" s="19"/>
      <c r="B11" s="199"/>
      <c r="C11" s="553"/>
      <c r="D11" s="149"/>
      <c r="E11" s="239"/>
      <c r="F11" s="19"/>
      <c r="G11" s="558"/>
      <c r="H11" s="19"/>
      <c r="I11" s="478" t="str">
        <f t="shared" si="1"/>
        <v/>
      </c>
      <c r="K11" s="501">
        <f t="shared" si="0"/>
        <v>0</v>
      </c>
    </row>
    <row r="12" spans="1:15" x14ac:dyDescent="0.25">
      <c r="A12" s="19"/>
      <c r="B12" s="235"/>
      <c r="C12" s="554"/>
      <c r="D12" s="149"/>
      <c r="E12" s="200"/>
      <c r="F12" s="19"/>
      <c r="G12" s="559"/>
      <c r="H12" s="19"/>
      <c r="I12" s="474" t="str">
        <f t="shared" si="1"/>
        <v/>
      </c>
      <c r="K12" s="501">
        <f t="shared" si="0"/>
        <v>0</v>
      </c>
    </row>
    <row r="13" spans="1:15" x14ac:dyDescent="0.25">
      <c r="A13" s="19"/>
      <c r="B13" s="479"/>
      <c r="C13" s="549"/>
      <c r="D13" s="149">
        <v>1</v>
      </c>
      <c r="E13" s="498"/>
      <c r="F13" s="19"/>
      <c r="G13" s="560"/>
      <c r="H13" s="19"/>
      <c r="I13" s="474" t="str">
        <f t="shared" si="1"/>
        <v/>
      </c>
      <c r="J13" s="19"/>
      <c r="K13" s="501">
        <f t="shared" ref="K13:K18" si="2">(E13-C13)*G13</f>
        <v>0</v>
      </c>
      <c r="L13" s="19"/>
      <c r="M13" s="28"/>
      <c r="N13" s="19"/>
      <c r="O13" s="28"/>
    </row>
    <row r="14" spans="1:15" x14ac:dyDescent="0.25">
      <c r="A14" s="19"/>
      <c r="B14" s="203"/>
      <c r="C14" s="550"/>
      <c r="D14" s="149"/>
      <c r="E14" s="236"/>
      <c r="F14" s="19"/>
      <c r="G14" s="555"/>
      <c r="H14" s="19"/>
      <c r="I14" s="502" t="str">
        <f t="shared" ref="I14:I18" si="3">IF(AND(E14="",G14=""),"",(E14*G14))</f>
        <v/>
      </c>
      <c r="K14" s="501">
        <f t="shared" si="2"/>
        <v>0</v>
      </c>
    </row>
    <row r="15" spans="1:15" x14ac:dyDescent="0.25">
      <c r="A15" s="19"/>
      <c r="B15" s="202"/>
      <c r="C15" s="551"/>
      <c r="D15" s="149"/>
      <c r="E15" s="237"/>
      <c r="F15" s="19"/>
      <c r="G15" s="556"/>
      <c r="H15" s="19"/>
      <c r="I15" s="503" t="str">
        <f t="shared" si="3"/>
        <v/>
      </c>
      <c r="K15" s="501">
        <f t="shared" si="2"/>
        <v>0</v>
      </c>
    </row>
    <row r="16" spans="1:15" x14ac:dyDescent="0.25">
      <c r="A16" s="19"/>
      <c r="B16" s="201"/>
      <c r="C16" s="552"/>
      <c r="D16" s="149"/>
      <c r="E16" s="238"/>
      <c r="F16" s="19"/>
      <c r="G16" s="557"/>
      <c r="H16" s="19"/>
      <c r="I16" s="504" t="str">
        <f t="shared" si="3"/>
        <v/>
      </c>
      <c r="K16" s="501">
        <f t="shared" si="2"/>
        <v>0</v>
      </c>
    </row>
    <row r="17" spans="1:15" x14ac:dyDescent="0.25">
      <c r="A17" s="19"/>
      <c r="B17" s="199"/>
      <c r="C17" s="553"/>
      <c r="D17" s="149"/>
      <c r="E17" s="239"/>
      <c r="F17" s="19"/>
      <c r="G17" s="558"/>
      <c r="H17" s="19"/>
      <c r="I17" s="478" t="str">
        <f t="shared" si="3"/>
        <v/>
      </c>
      <c r="K17" s="501">
        <f t="shared" si="2"/>
        <v>0</v>
      </c>
    </row>
    <row r="18" spans="1:15" x14ac:dyDescent="0.25">
      <c r="A18" s="19"/>
      <c r="B18" s="235"/>
      <c r="C18" s="554"/>
      <c r="D18" s="149"/>
      <c r="E18" s="200"/>
      <c r="F18" s="19"/>
      <c r="G18" s="559"/>
      <c r="H18" s="19"/>
      <c r="I18" s="474" t="str">
        <f t="shared" si="3"/>
        <v/>
      </c>
      <c r="K18" s="501">
        <f t="shared" si="2"/>
        <v>0</v>
      </c>
    </row>
    <row r="19" spans="1:15" x14ac:dyDescent="0.25">
      <c r="A19" s="19"/>
      <c r="B19" s="159"/>
      <c r="G19" s="145" t="s">
        <v>64</v>
      </c>
      <c r="H19" s="145"/>
      <c r="J19" s="145"/>
      <c r="K19" s="530">
        <f>SUM(K8:K18)</f>
        <v>0</v>
      </c>
      <c r="L19" s="145"/>
      <c r="M19" s="145"/>
      <c r="N19" s="145"/>
    </row>
    <row r="20" spans="1:15" x14ac:dyDescent="0.25">
      <c r="A20" s="19"/>
      <c r="B20" s="159"/>
      <c r="G20" s="145"/>
      <c r="H20" s="145"/>
      <c r="I20" s="145"/>
      <c r="J20" s="145"/>
      <c r="K20" s="145"/>
      <c r="L20" s="145"/>
      <c r="M20" s="145"/>
      <c r="N20" s="145"/>
    </row>
    <row r="21" spans="1:15" x14ac:dyDescent="0.25">
      <c r="A21" s="19"/>
      <c r="B21" s="160" t="s">
        <v>71</v>
      </c>
      <c r="G21" s="145"/>
      <c r="H21" s="145"/>
      <c r="I21" s="145"/>
      <c r="J21" s="145"/>
      <c r="K21" s="145"/>
      <c r="L21" s="145"/>
      <c r="M21" s="145"/>
      <c r="N21" s="145"/>
    </row>
    <row r="22" spans="1:15" ht="24" x14ac:dyDescent="0.25">
      <c r="A22" s="19"/>
      <c r="B22" s="497" t="s">
        <v>15</v>
      </c>
      <c r="C22" s="481" t="s">
        <v>77</v>
      </c>
      <c r="D22" s="26"/>
      <c r="E22" s="484" t="s">
        <v>87</v>
      </c>
      <c r="F22" s="26"/>
      <c r="G22" s="500" t="s">
        <v>78</v>
      </c>
      <c r="H22" s="26"/>
      <c r="I22" s="496" t="s">
        <v>79</v>
      </c>
      <c r="J22" s="26"/>
      <c r="K22" s="508" t="s">
        <v>88</v>
      </c>
      <c r="L22" s="26"/>
      <c r="M22" s="500" t="s">
        <v>80</v>
      </c>
      <c r="N22" s="130"/>
      <c r="O22" s="500" t="s">
        <v>72</v>
      </c>
    </row>
    <row r="23" spans="1:15" x14ac:dyDescent="0.25">
      <c r="A23" s="19"/>
      <c r="B23" s="479"/>
      <c r="C23" s="505"/>
      <c r="D23" s="312">
        <v>11</v>
      </c>
      <c r="E23" s="506"/>
      <c r="F23" s="19"/>
      <c r="G23" s="501" t="str">
        <f>IF(AND(C23="",E23=""),"",(C23*E23))</f>
        <v/>
      </c>
      <c r="H23" s="19"/>
      <c r="I23" s="498"/>
      <c r="J23" s="149"/>
      <c r="K23" s="507"/>
      <c r="L23" s="19"/>
      <c r="M23" s="501" t="str">
        <f t="shared" ref="M23:M42" si="4">IF(AND(I23="",K23=""),"",(I23*K23))</f>
        <v/>
      </c>
      <c r="N23" s="19"/>
      <c r="O23" s="501">
        <f t="shared" ref="O23:O42" si="5">IF(M23="",0,M23)-IF(G23="",0,G23)</f>
        <v>0</v>
      </c>
    </row>
    <row r="24" spans="1:15" x14ac:dyDescent="0.25">
      <c r="A24" s="19"/>
      <c r="B24" s="203"/>
      <c r="C24" s="307"/>
      <c r="D24" s="310"/>
      <c r="E24" s="311"/>
      <c r="F24" s="19"/>
      <c r="G24" s="502" t="str">
        <f t="shared" ref="G24:G42" si="6">IF(AND(C24="",E24=""),"",(C24*E24))</f>
        <v/>
      </c>
      <c r="H24" s="19"/>
      <c r="I24" s="236"/>
      <c r="J24" s="149"/>
      <c r="K24" s="331"/>
      <c r="L24" s="19"/>
      <c r="M24" s="502" t="str">
        <f t="shared" si="4"/>
        <v/>
      </c>
      <c r="N24" s="19"/>
      <c r="O24" s="501">
        <f t="shared" si="5"/>
        <v>0</v>
      </c>
    </row>
    <row r="25" spans="1:15" x14ac:dyDescent="0.25">
      <c r="A25" s="19"/>
      <c r="B25" s="202"/>
      <c r="C25" s="304"/>
      <c r="D25" s="308"/>
      <c r="E25" s="309"/>
      <c r="F25" s="19"/>
      <c r="G25" s="503" t="str">
        <f t="shared" si="6"/>
        <v/>
      </c>
      <c r="H25" s="19"/>
      <c r="I25" s="237"/>
      <c r="J25" s="149"/>
      <c r="K25" s="330"/>
      <c r="L25" s="19"/>
      <c r="M25" s="503" t="str">
        <f t="shared" si="4"/>
        <v/>
      </c>
      <c r="N25" s="19"/>
      <c r="O25" s="501">
        <f t="shared" si="5"/>
        <v>0</v>
      </c>
    </row>
    <row r="26" spans="1:15" x14ac:dyDescent="0.25">
      <c r="A26" s="19"/>
      <c r="B26" s="201"/>
      <c r="C26" s="301"/>
      <c r="D26" s="305"/>
      <c r="E26" s="306"/>
      <c r="F26" s="19"/>
      <c r="G26" s="509" t="str">
        <f t="shared" si="6"/>
        <v/>
      </c>
      <c r="H26" s="19"/>
      <c r="I26" s="238"/>
      <c r="J26" s="149"/>
      <c r="K26" s="329"/>
      <c r="L26" s="19"/>
      <c r="M26" s="504" t="str">
        <f t="shared" si="4"/>
        <v/>
      </c>
      <c r="N26" s="19"/>
      <c r="O26" s="501">
        <f t="shared" si="5"/>
        <v>0</v>
      </c>
    </row>
    <row r="27" spans="1:15" x14ac:dyDescent="0.25">
      <c r="A27" s="19"/>
      <c r="B27" s="199"/>
      <c r="C27" s="298"/>
      <c r="D27" s="302"/>
      <c r="E27" s="303"/>
      <c r="F27" s="19"/>
      <c r="G27" s="501" t="str">
        <f t="shared" si="6"/>
        <v/>
      </c>
      <c r="H27" s="19"/>
      <c r="I27" s="239"/>
      <c r="J27" s="149"/>
      <c r="K27" s="328"/>
      <c r="L27" s="19"/>
      <c r="M27" s="478" t="str">
        <f t="shared" si="4"/>
        <v/>
      </c>
      <c r="N27" s="19"/>
      <c r="O27" s="501">
        <f t="shared" si="5"/>
        <v>0</v>
      </c>
    </row>
    <row r="28" spans="1:15" x14ac:dyDescent="0.25">
      <c r="A28" s="19"/>
      <c r="B28" s="198"/>
      <c r="C28" s="295"/>
      <c r="D28" s="299"/>
      <c r="E28" s="300"/>
      <c r="F28" s="19"/>
      <c r="G28" s="502" t="str">
        <f t="shared" si="6"/>
        <v/>
      </c>
      <c r="H28" s="19"/>
      <c r="I28" s="240"/>
      <c r="J28" s="149"/>
      <c r="K28" s="327"/>
      <c r="L28" s="19"/>
      <c r="M28" s="476" t="str">
        <f t="shared" si="4"/>
        <v/>
      </c>
      <c r="N28" s="19"/>
      <c r="O28" s="501">
        <f t="shared" si="5"/>
        <v>0</v>
      </c>
    </row>
    <row r="29" spans="1:15" x14ac:dyDescent="0.25">
      <c r="A29" s="19"/>
      <c r="B29" s="197"/>
      <c r="C29" s="292"/>
      <c r="D29" s="296"/>
      <c r="E29" s="297"/>
      <c r="F29" s="19"/>
      <c r="G29" s="503" t="str">
        <f t="shared" si="6"/>
        <v/>
      </c>
      <c r="H29" s="19"/>
      <c r="I29" s="241"/>
      <c r="J29" s="149"/>
      <c r="K29" s="326"/>
      <c r="L29" s="19"/>
      <c r="M29" s="473" t="str">
        <f t="shared" si="4"/>
        <v/>
      </c>
      <c r="N29" s="19"/>
      <c r="O29" s="501">
        <f t="shared" si="5"/>
        <v>0</v>
      </c>
    </row>
    <row r="30" spans="1:15" x14ac:dyDescent="0.25">
      <c r="A30" s="19"/>
      <c r="B30" s="196"/>
      <c r="C30" s="289"/>
      <c r="D30" s="293"/>
      <c r="E30" s="294"/>
      <c r="F30" s="19"/>
      <c r="G30" s="504" t="str">
        <f t="shared" si="6"/>
        <v/>
      </c>
      <c r="H30" s="19"/>
      <c r="I30" s="242"/>
      <c r="J30" s="149"/>
      <c r="K30" s="325"/>
      <c r="L30" s="19"/>
      <c r="M30" s="471" t="str">
        <f t="shared" si="4"/>
        <v/>
      </c>
      <c r="N30" s="19"/>
      <c r="O30" s="501">
        <f t="shared" si="5"/>
        <v>0</v>
      </c>
    </row>
    <row r="31" spans="1:15" x14ac:dyDescent="0.25">
      <c r="A31" s="19"/>
      <c r="B31" s="195"/>
      <c r="C31" s="286"/>
      <c r="D31" s="290"/>
      <c r="E31" s="291"/>
      <c r="F31" s="19"/>
      <c r="G31" s="478" t="str">
        <f t="shared" si="6"/>
        <v/>
      </c>
      <c r="H31" s="19"/>
      <c r="I31" s="243"/>
      <c r="J31" s="149"/>
      <c r="K31" s="324"/>
      <c r="L31" s="19"/>
      <c r="M31" s="467" t="str">
        <f t="shared" si="4"/>
        <v/>
      </c>
      <c r="N31" s="19"/>
      <c r="O31" s="501">
        <f t="shared" si="5"/>
        <v>0</v>
      </c>
    </row>
    <row r="32" spans="1:15" x14ac:dyDescent="0.25">
      <c r="A32" s="19"/>
      <c r="B32" s="194"/>
      <c r="C32" s="283"/>
      <c r="D32" s="287"/>
      <c r="E32" s="288"/>
      <c r="F32" s="19"/>
      <c r="G32" s="476" t="str">
        <f t="shared" si="6"/>
        <v/>
      </c>
      <c r="H32" s="19"/>
      <c r="I32" s="244"/>
      <c r="J32" s="149"/>
      <c r="K32" s="323"/>
      <c r="L32" s="19"/>
      <c r="M32" s="465" t="str">
        <f t="shared" si="4"/>
        <v/>
      </c>
      <c r="N32" s="19"/>
      <c r="O32" s="501">
        <f t="shared" si="5"/>
        <v>0</v>
      </c>
    </row>
    <row r="33" spans="1:15" x14ac:dyDescent="0.25">
      <c r="A33" s="19"/>
      <c r="B33" s="193"/>
      <c r="C33" s="280"/>
      <c r="D33" s="284"/>
      <c r="E33" s="285"/>
      <c r="F33" s="19"/>
      <c r="G33" s="473" t="str">
        <f t="shared" si="6"/>
        <v/>
      </c>
      <c r="H33" s="19"/>
      <c r="I33" s="245"/>
      <c r="J33" s="149"/>
      <c r="K33" s="322"/>
      <c r="L33" s="19"/>
      <c r="M33" s="463" t="str">
        <f t="shared" si="4"/>
        <v/>
      </c>
      <c r="N33" s="19"/>
      <c r="O33" s="501">
        <f t="shared" si="5"/>
        <v>0</v>
      </c>
    </row>
    <row r="34" spans="1:15" x14ac:dyDescent="0.25">
      <c r="A34" s="19"/>
      <c r="B34" s="192"/>
      <c r="C34" s="277"/>
      <c r="D34" s="281"/>
      <c r="E34" s="282"/>
      <c r="F34" s="19"/>
      <c r="G34" s="471" t="str">
        <f t="shared" si="6"/>
        <v/>
      </c>
      <c r="H34" s="19"/>
      <c r="I34" s="246"/>
      <c r="J34" s="149"/>
      <c r="K34" s="321"/>
      <c r="L34" s="19"/>
      <c r="M34" s="461" t="str">
        <f t="shared" si="4"/>
        <v/>
      </c>
      <c r="N34" s="19"/>
      <c r="O34" s="501">
        <f t="shared" si="5"/>
        <v>0</v>
      </c>
    </row>
    <row r="35" spans="1:15" x14ac:dyDescent="0.25">
      <c r="A35" s="19"/>
      <c r="B35" s="191"/>
      <c r="C35" s="274"/>
      <c r="D35" s="278"/>
      <c r="E35" s="279"/>
      <c r="F35" s="19"/>
      <c r="G35" s="469" t="str">
        <f t="shared" si="6"/>
        <v/>
      </c>
      <c r="H35" s="19"/>
      <c r="I35" s="247"/>
      <c r="J35" s="149"/>
      <c r="K35" s="320"/>
      <c r="L35" s="19"/>
      <c r="M35" s="459" t="str">
        <f t="shared" si="4"/>
        <v/>
      </c>
      <c r="N35" s="19"/>
      <c r="O35" s="501">
        <f t="shared" si="5"/>
        <v>0</v>
      </c>
    </row>
    <row r="36" spans="1:15" x14ac:dyDescent="0.25">
      <c r="A36" s="19"/>
      <c r="B36" s="190"/>
      <c r="C36" s="271"/>
      <c r="D36" s="275"/>
      <c r="E36" s="276"/>
      <c r="F36" s="19"/>
      <c r="G36" s="467" t="str">
        <f t="shared" si="6"/>
        <v/>
      </c>
      <c r="H36" s="19"/>
      <c r="I36" s="248"/>
      <c r="J36" s="149"/>
      <c r="K36" s="319"/>
      <c r="L36" s="19"/>
      <c r="M36" s="457" t="str">
        <f t="shared" si="4"/>
        <v/>
      </c>
      <c r="N36" s="19"/>
      <c r="O36" s="501">
        <f t="shared" si="5"/>
        <v>0</v>
      </c>
    </row>
    <row r="37" spans="1:15" x14ac:dyDescent="0.25">
      <c r="B37" s="189"/>
      <c r="C37" s="268"/>
      <c r="D37" s="272"/>
      <c r="E37" s="273"/>
      <c r="F37" s="19"/>
      <c r="G37" s="465" t="str">
        <f t="shared" si="6"/>
        <v/>
      </c>
      <c r="H37" s="19"/>
      <c r="I37" s="249"/>
      <c r="J37" s="149"/>
      <c r="K37" s="318"/>
      <c r="L37" s="19"/>
      <c r="M37" s="455" t="str">
        <f t="shared" si="4"/>
        <v/>
      </c>
      <c r="N37" s="19"/>
      <c r="O37" s="501">
        <f t="shared" si="5"/>
        <v>0</v>
      </c>
    </row>
    <row r="38" spans="1:15" x14ac:dyDescent="0.25">
      <c r="B38" s="188"/>
      <c r="C38" s="265"/>
      <c r="D38" s="269"/>
      <c r="E38" s="270"/>
      <c r="F38" s="19"/>
      <c r="G38" s="463" t="str">
        <f t="shared" si="6"/>
        <v/>
      </c>
      <c r="H38" s="19"/>
      <c r="I38" s="250"/>
      <c r="J38" s="149"/>
      <c r="K38" s="317"/>
      <c r="L38" s="19"/>
      <c r="M38" s="452" t="str">
        <f t="shared" si="4"/>
        <v/>
      </c>
      <c r="N38" s="19"/>
      <c r="O38" s="501">
        <f t="shared" si="5"/>
        <v>0</v>
      </c>
    </row>
    <row r="39" spans="1:15" x14ac:dyDescent="0.25">
      <c r="B39" s="187"/>
      <c r="C39" s="262"/>
      <c r="D39" s="266"/>
      <c r="E39" s="267"/>
      <c r="F39" s="19"/>
      <c r="G39" s="461" t="str">
        <f t="shared" si="6"/>
        <v/>
      </c>
      <c r="H39" s="19"/>
      <c r="I39" s="251"/>
      <c r="J39" s="149"/>
      <c r="K39" s="316"/>
      <c r="L39" s="19"/>
      <c r="M39" s="450" t="str">
        <f t="shared" si="4"/>
        <v/>
      </c>
      <c r="N39" s="19"/>
      <c r="O39" s="501">
        <f t="shared" si="5"/>
        <v>0</v>
      </c>
    </row>
    <row r="40" spans="1:15" x14ac:dyDescent="0.25">
      <c r="B40" s="186"/>
      <c r="C40" s="259"/>
      <c r="D40" s="263"/>
      <c r="E40" s="264"/>
      <c r="F40" s="19"/>
      <c r="G40" s="459" t="str">
        <f t="shared" si="6"/>
        <v/>
      </c>
      <c r="H40" s="19"/>
      <c r="I40" s="252"/>
      <c r="J40" s="149"/>
      <c r="K40" s="315"/>
      <c r="L40" s="19"/>
      <c r="M40" s="448" t="str">
        <f t="shared" si="4"/>
        <v/>
      </c>
      <c r="N40" s="19"/>
      <c r="O40" s="501">
        <f t="shared" si="5"/>
        <v>0</v>
      </c>
    </row>
    <row r="41" spans="1:15" x14ac:dyDescent="0.25">
      <c r="B41" s="184"/>
      <c r="C41" s="256"/>
      <c r="D41" s="260"/>
      <c r="E41" s="261"/>
      <c r="F41" s="19"/>
      <c r="G41" s="457" t="str">
        <f t="shared" si="6"/>
        <v/>
      </c>
      <c r="H41" s="19"/>
      <c r="I41" s="253"/>
      <c r="J41" s="149"/>
      <c r="K41" s="314"/>
      <c r="L41" s="19"/>
      <c r="M41" s="446" t="str">
        <f t="shared" si="4"/>
        <v/>
      </c>
      <c r="N41" s="19"/>
      <c r="O41" s="501">
        <f t="shared" si="5"/>
        <v>0</v>
      </c>
    </row>
    <row r="42" spans="1:15" x14ac:dyDescent="0.25">
      <c r="B42" s="254"/>
      <c r="C42" s="255"/>
      <c r="D42" s="257"/>
      <c r="E42" s="258"/>
      <c r="F42" s="19"/>
      <c r="G42" s="453" t="str">
        <f t="shared" si="6"/>
        <v/>
      </c>
      <c r="H42" s="19"/>
      <c r="I42" s="185"/>
      <c r="J42" s="149"/>
      <c r="K42" s="313"/>
      <c r="L42" s="19"/>
      <c r="M42" s="443" t="str">
        <f t="shared" si="4"/>
        <v/>
      </c>
      <c r="N42" s="19"/>
      <c r="O42" s="501">
        <f t="shared" si="5"/>
        <v>0</v>
      </c>
    </row>
    <row r="43" spans="1:15" x14ac:dyDescent="0.25">
      <c r="M43" s="339" t="s">
        <v>64</v>
      </c>
      <c r="O43" s="570">
        <f>SUM(O23:O42)</f>
        <v>0</v>
      </c>
    </row>
    <row r="45" spans="1:15" x14ac:dyDescent="0.25">
      <c r="E45" s="339" t="s">
        <v>90</v>
      </c>
      <c r="J45" s="339" t="s">
        <v>65</v>
      </c>
      <c r="O45" s="570">
        <f>(K19+O43)</f>
        <v>0</v>
      </c>
    </row>
  </sheetData>
  <sheetProtection password="E611" sheet="1" objects="1" scenarios="1" selectLockedCells="1"/>
  <mergeCells count="3">
    <mergeCell ref="C3:G3"/>
    <mergeCell ref="C4:E4"/>
    <mergeCell ref="B6:C6"/>
  </mergeCells>
  <pageMargins left="0.5" right="0.5" top="0.5" bottom="0.5" header="0.3" footer="0.3"/>
  <pageSetup scale="98" orientation="portrait" r:id="rId1"/>
  <headerFooter>
    <oddHeader>&amp;C&amp;"-,Bold"AgriStability</oddHeader>
    <oddFooter xml:space="preserve">&amp;C&amp;G&amp;RPage &amp;P of &amp;N 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Button 1">
              <controlPr defaultSize="0" print="0" autoFill="0" autoPict="0" macro="[0]!CallClearLivestockInv">
                <anchor moveWithCells="1" sizeWithCells="1">
                  <from>
                    <xdr:col>12</xdr:col>
                    <xdr:colOff>590550</xdr:colOff>
                    <xdr:row>1</xdr:row>
                    <xdr:rowOff>38100</xdr:rowOff>
                  </from>
                  <to>
                    <xdr:col>15</xdr:col>
                    <xdr:colOff>114300</xdr:colOff>
                    <xdr:row>2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AH58"/>
  <sheetViews>
    <sheetView showGridLines="0" zoomScaleNormal="100" workbookViewId="0">
      <selection activeCell="A10" sqref="A10"/>
    </sheetView>
  </sheetViews>
  <sheetFormatPr defaultRowHeight="15" x14ac:dyDescent="0.25"/>
  <cols>
    <col min="1" max="1" width="27.85546875" style="98" customWidth="1"/>
    <col min="2" max="2" width="1.7109375" style="98" customWidth="1"/>
    <col min="3" max="3" width="12.7109375" style="98" customWidth="1"/>
    <col min="4" max="4" width="1.7109375" style="98" customWidth="1"/>
    <col min="5" max="5" width="12.7109375" style="98" customWidth="1"/>
    <col min="6" max="6" width="1.7109375" style="98" customWidth="1"/>
    <col min="7" max="7" width="12.7109375" style="98" customWidth="1"/>
    <col min="8" max="8" width="1.7109375" style="98" customWidth="1"/>
    <col min="9" max="9" width="12.7109375" style="98" customWidth="1"/>
    <col min="10" max="10" width="1.7109375" style="98" customWidth="1"/>
    <col min="11" max="11" width="12.7109375" style="98" customWidth="1"/>
    <col min="12" max="12" width="1.7109375" style="98" customWidth="1"/>
    <col min="13" max="13" width="13" style="98" customWidth="1"/>
    <col min="14" max="28" width="9.140625" style="143" hidden="1" customWidth="1"/>
    <col min="29" max="29" width="22.85546875" style="143" hidden="1" customWidth="1"/>
    <col min="30" max="30" width="10.140625" style="143" hidden="1" customWidth="1"/>
    <col min="31" max="31" width="11.140625" style="143" hidden="1" customWidth="1"/>
    <col min="32" max="33" width="9.28515625" style="143" hidden="1" customWidth="1"/>
    <col min="34" max="34" width="9.7109375" style="143" hidden="1" customWidth="1"/>
    <col min="35" max="35" width="9.140625" style="98" customWidth="1"/>
    <col min="36" max="16384" width="9.140625" style="98"/>
  </cols>
  <sheetData>
    <row r="1" spans="1:34" x14ac:dyDescent="0.25">
      <c r="A1" s="162"/>
      <c r="B1" s="162"/>
      <c r="C1" s="162"/>
      <c r="D1" s="162"/>
      <c r="E1" s="136"/>
      <c r="F1" s="136"/>
      <c r="G1" s="514" t="s">
        <v>14</v>
      </c>
      <c r="H1" s="531"/>
      <c r="I1" s="531"/>
      <c r="J1" s="607"/>
      <c r="K1" s="607"/>
      <c r="L1" s="131"/>
      <c r="M1" s="132"/>
      <c r="N1" s="142"/>
      <c r="O1" s="142"/>
      <c r="P1" s="142"/>
      <c r="Q1" s="142"/>
      <c r="R1" s="541"/>
      <c r="S1" s="541"/>
      <c r="T1" s="541"/>
      <c r="U1" s="142"/>
      <c r="V1" s="142"/>
      <c r="W1" s="142"/>
      <c r="X1" s="542"/>
      <c r="Y1" s="543"/>
    </row>
    <row r="2" spans="1:34" x14ac:dyDescent="0.25">
      <c r="A2" s="72"/>
      <c r="B2" s="72"/>
      <c r="C2" s="72"/>
      <c r="D2" s="72"/>
      <c r="E2" s="72"/>
      <c r="F2" s="74"/>
      <c r="G2" s="73"/>
      <c r="H2" s="133"/>
      <c r="I2" s="133"/>
      <c r="J2" s="94"/>
      <c r="K2" s="94"/>
      <c r="L2" s="131"/>
      <c r="M2" s="132"/>
      <c r="N2" s="142"/>
      <c r="O2" s="142"/>
      <c r="P2" s="142"/>
      <c r="Q2" s="142"/>
      <c r="R2" s="541"/>
      <c r="S2" s="541"/>
      <c r="T2" s="541"/>
      <c r="U2" s="142"/>
      <c r="V2" s="142"/>
      <c r="W2" s="142"/>
      <c r="X2" s="544"/>
      <c r="Y2" s="545"/>
    </row>
    <row r="3" spans="1:34" x14ac:dyDescent="0.25">
      <c r="A3" s="55" t="s">
        <v>0</v>
      </c>
      <c r="B3" s="59"/>
      <c r="C3" s="605" t="str">
        <f>IF(ISBLANK('Summary Sheet'!C1),"",'Summary Sheet'!C1)</f>
        <v/>
      </c>
      <c r="D3" s="605"/>
      <c r="E3" s="605"/>
      <c r="F3" s="57"/>
      <c r="G3" s="56"/>
      <c r="H3" s="608"/>
      <c r="I3" s="608"/>
      <c r="J3" s="92"/>
      <c r="K3" s="93"/>
      <c r="L3" s="92"/>
      <c r="M3" s="92"/>
      <c r="N3" s="142"/>
      <c r="O3" s="142"/>
      <c r="P3" s="142"/>
      <c r="Q3" s="142"/>
      <c r="R3" s="541"/>
      <c r="S3" s="541"/>
      <c r="T3" s="541"/>
      <c r="U3" s="144"/>
      <c r="V3" s="142"/>
      <c r="AD3" s="562">
        <v>2014</v>
      </c>
      <c r="AE3" s="562">
        <v>2015</v>
      </c>
      <c r="AF3" s="562">
        <v>2016</v>
      </c>
      <c r="AG3" s="562">
        <v>2017</v>
      </c>
      <c r="AH3" s="563" t="s">
        <v>100</v>
      </c>
    </row>
    <row r="4" spans="1:34" ht="15.75" x14ac:dyDescent="0.25">
      <c r="A4" s="55"/>
      <c r="B4" s="72"/>
      <c r="C4" s="72"/>
      <c r="D4" s="72"/>
      <c r="E4" s="72"/>
      <c r="F4" s="57"/>
      <c r="G4" s="56"/>
      <c r="H4" s="134"/>
      <c r="I4" s="87"/>
      <c r="J4" s="135"/>
      <c r="K4" s="90"/>
      <c r="L4" s="91"/>
      <c r="M4" s="90"/>
      <c r="N4" s="142"/>
      <c r="O4" s="142"/>
      <c r="P4" s="142"/>
      <c r="Q4" s="142"/>
      <c r="S4" s="77"/>
      <c r="T4" s="77"/>
      <c r="U4" s="144"/>
      <c r="V4" s="144"/>
      <c r="AB4" s="564" t="s">
        <v>35</v>
      </c>
      <c r="AC4" s="143" t="s">
        <v>36</v>
      </c>
      <c r="AD4" s="571">
        <v>145.79630769230769</v>
      </c>
      <c r="AE4" s="571">
        <v>202.43923076923076</v>
      </c>
      <c r="AF4" s="571">
        <v>212.52799999999999</v>
      </c>
      <c r="AG4" s="571">
        <v>236.21307692307693</v>
      </c>
      <c r="AH4" s="571">
        <v>236.21307692307693</v>
      </c>
    </row>
    <row r="5" spans="1:34" x14ac:dyDescent="0.25">
      <c r="A5" s="136" t="s">
        <v>9</v>
      </c>
      <c r="B5" s="72"/>
      <c r="C5" s="158" t="str">
        <f>IF(ISBLANK('Summary Sheet'!C2),"",870&amp;TEXT('Summary Sheet'!C2,"00000000"))</f>
        <v/>
      </c>
      <c r="D5" s="72"/>
      <c r="E5" s="72"/>
      <c r="F5" s="136"/>
      <c r="G5" s="56"/>
      <c r="H5" s="57"/>
      <c r="I5" s="56"/>
      <c r="J5" s="606"/>
      <c r="K5" s="606"/>
      <c r="L5" s="89"/>
      <c r="M5" s="88"/>
      <c r="N5" s="142"/>
      <c r="O5" s="142"/>
      <c r="P5" s="142"/>
      <c r="Q5" s="142"/>
      <c r="S5" s="77"/>
      <c r="T5" s="77"/>
      <c r="U5" s="144"/>
      <c r="V5" s="144"/>
      <c r="AC5" s="143" t="s">
        <v>37</v>
      </c>
      <c r="AD5" s="571">
        <v>324.60500000000002</v>
      </c>
      <c r="AE5" s="571">
        <v>359.38900000000001</v>
      </c>
      <c r="AF5" s="571">
        <v>321.88400000000001</v>
      </c>
      <c r="AG5" s="571">
        <v>375.02499999999998</v>
      </c>
      <c r="AH5" s="571">
        <v>375.02499999999998</v>
      </c>
    </row>
    <row r="6" spans="1:34" x14ac:dyDescent="0.25">
      <c r="A6" s="81"/>
      <c r="B6" s="81"/>
      <c r="C6" s="81"/>
      <c r="D6" s="81"/>
      <c r="E6" s="81"/>
      <c r="F6" s="81"/>
      <c r="G6" s="83"/>
      <c r="H6" s="87"/>
      <c r="I6" s="87"/>
      <c r="J6" s="86"/>
      <c r="K6" s="86"/>
      <c r="L6" s="85"/>
      <c r="M6" s="84"/>
      <c r="N6" s="142"/>
      <c r="O6" s="142"/>
      <c r="P6" s="142"/>
      <c r="Q6" s="142"/>
      <c r="S6" s="77"/>
      <c r="T6" s="77"/>
      <c r="U6" s="142"/>
      <c r="V6" s="144"/>
      <c r="AC6" s="143" t="s">
        <v>38</v>
      </c>
      <c r="AD6" s="571">
        <v>125.02784615384616</v>
      </c>
      <c r="AE6" s="571">
        <v>136.6486153846154</v>
      </c>
      <c r="AF6" s="571">
        <v>195.03323076923076</v>
      </c>
      <c r="AG6" s="571">
        <v>137.33600000000001</v>
      </c>
      <c r="AH6" s="571">
        <v>137.33600000000001</v>
      </c>
    </row>
    <row r="7" spans="1:34" x14ac:dyDescent="0.25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74"/>
      <c r="M7" s="73"/>
      <c r="N7" s="142"/>
      <c r="O7" s="142"/>
      <c r="P7" s="142"/>
      <c r="Q7" s="142"/>
      <c r="S7" s="77"/>
      <c r="T7" s="77"/>
      <c r="U7" s="144"/>
      <c r="V7" s="142"/>
      <c r="AC7" s="143" t="s">
        <v>18</v>
      </c>
      <c r="AD7" s="571">
        <v>382.11900000000003</v>
      </c>
      <c r="AE7" s="571">
        <v>422.88099999999997</v>
      </c>
      <c r="AF7" s="571">
        <v>386.45800000000003</v>
      </c>
      <c r="AG7" s="571">
        <v>387.70100000000002</v>
      </c>
      <c r="AH7" s="571">
        <v>387.70100000000002</v>
      </c>
    </row>
    <row r="8" spans="1:34" x14ac:dyDescent="0.25">
      <c r="A8" s="76"/>
      <c r="B8" s="73"/>
      <c r="C8" s="513">
        <f>IF(ISBLANK('Summary Sheet'!H2),"",'Summary Sheet'!H2-5)</f>
        <v>2014</v>
      </c>
      <c r="D8" s="12"/>
      <c r="E8" s="514">
        <f>IF(ISBLANK('Summary Sheet'!H2),"",'Summary Sheet'!H2 - 4)</f>
        <v>2015</v>
      </c>
      <c r="F8" s="12"/>
      <c r="G8" s="514">
        <f>IF(ISBLANK('Summary Sheet'!H2),"",'Summary Sheet'!H2 - 3)</f>
        <v>2016</v>
      </c>
      <c r="H8" s="12"/>
      <c r="I8" s="514">
        <f>IF(ISBLANK('Summary Sheet'!H2),"",'Summary Sheet'!H2 - 2)</f>
        <v>2017</v>
      </c>
      <c r="J8" s="13"/>
      <c r="K8" s="515">
        <f>IF(ISBLANK('Summary Sheet'!H2),"",'Summary Sheet'!H2 - 1)</f>
        <v>2018</v>
      </c>
      <c r="L8" s="12"/>
      <c r="M8" s="514">
        <f>IF(ISBLANK('Summary Sheet'!H2),"",'Summary Sheet'!H2 )</f>
        <v>2019</v>
      </c>
      <c r="N8" s="142"/>
      <c r="O8" s="142"/>
      <c r="P8" s="142"/>
      <c r="Q8" s="142"/>
      <c r="S8" s="77"/>
      <c r="T8" s="77"/>
      <c r="U8" s="144"/>
      <c r="V8" s="142"/>
      <c r="AD8" s="565"/>
      <c r="AE8" s="565"/>
      <c r="AF8" s="565"/>
      <c r="AG8" s="565"/>
      <c r="AH8" s="566"/>
    </row>
    <row r="9" spans="1:34" x14ac:dyDescent="0.25">
      <c r="A9" s="59" t="s">
        <v>11</v>
      </c>
      <c r="B9" s="73"/>
      <c r="C9" s="73"/>
      <c r="D9" s="74"/>
      <c r="E9" s="73"/>
      <c r="F9" s="74"/>
      <c r="G9" s="73"/>
      <c r="H9" s="74"/>
      <c r="I9" s="73"/>
      <c r="J9" s="54"/>
      <c r="K9" s="73"/>
      <c r="L9" s="74"/>
      <c r="M9" s="73"/>
      <c r="N9" s="142"/>
      <c r="O9" s="142"/>
      <c r="P9" s="142"/>
      <c r="Q9" s="142"/>
      <c r="S9" s="77"/>
      <c r="T9" s="77"/>
      <c r="U9" s="546"/>
      <c r="V9" s="142"/>
      <c r="AC9" s="143" t="s">
        <v>39</v>
      </c>
      <c r="AD9" s="571">
        <v>1047.8019999999999</v>
      </c>
      <c r="AE9" s="571">
        <v>918.51199999999994</v>
      </c>
      <c r="AF9" s="571">
        <v>410.04599999999999</v>
      </c>
      <c r="AG9" s="571">
        <v>733.99400000000003</v>
      </c>
      <c r="AH9" s="571">
        <v>733.99400000000003</v>
      </c>
    </row>
    <row r="10" spans="1:34" x14ac:dyDescent="0.25">
      <c r="A10" s="332"/>
      <c r="B10" s="73"/>
      <c r="C10" s="533"/>
      <c r="D10" s="80" t="str">
        <f>IF(ISBLANK(C10),"",IF(C10&gt;0,C10,1))</f>
        <v/>
      </c>
      <c r="E10" s="533"/>
      <c r="F10" s="80" t="str">
        <f>IF(ISBLANK(E10),"",IF(E10&gt;0,E10,1))</f>
        <v/>
      </c>
      <c r="G10" s="533"/>
      <c r="H10" s="80" t="str">
        <f>IF(ISBLANK(G10),"",IF(G10&gt;0,G10,1))</f>
        <v/>
      </c>
      <c r="I10" s="533"/>
      <c r="J10" s="80" t="str">
        <f>IF(ISBLANK(I10),"",IF(I10&gt;0,I10,1))</f>
        <v/>
      </c>
      <c r="K10" s="533"/>
      <c r="L10" s="80" t="str">
        <f>IF(ISBLANK(K10),"",IF(K10&gt;0,K10,1))</f>
        <v/>
      </c>
      <c r="M10" s="533"/>
      <c r="N10" s="547" t="str">
        <f>IF(ISBLANK(M10),"",IF(M10&gt;0,M10,1))</f>
        <v/>
      </c>
      <c r="O10" s="565"/>
      <c r="P10" s="565"/>
      <c r="Q10" s="565"/>
      <c r="R10" s="565"/>
      <c r="S10" s="566"/>
      <c r="T10" s="77"/>
      <c r="U10" s="565"/>
      <c r="V10" s="565"/>
      <c r="W10" s="565"/>
      <c r="X10" s="565"/>
      <c r="Y10" s="566"/>
      <c r="AC10" s="143" t="s">
        <v>91</v>
      </c>
      <c r="AD10" s="571">
        <v>27.42</v>
      </c>
      <c r="AE10" s="571">
        <v>23.68</v>
      </c>
      <c r="AF10" s="571">
        <v>27.29</v>
      </c>
      <c r="AG10" s="571">
        <v>69.8</v>
      </c>
      <c r="AH10" s="571">
        <v>69.8</v>
      </c>
    </row>
    <row r="11" spans="1:34" x14ac:dyDescent="0.25">
      <c r="A11" s="333"/>
      <c r="B11" s="73"/>
      <c r="C11" s="534"/>
      <c r="D11" s="80" t="str">
        <f>IF(ISBLANK(C11),"",IF(C11&gt;0,C11,1))</f>
        <v/>
      </c>
      <c r="E11" s="534"/>
      <c r="F11" s="80" t="str">
        <f t="shared" ref="F11:F13" si="0">IF(ISBLANK(E11),"",IF(E11&gt;0,E11,1))</f>
        <v/>
      </c>
      <c r="G11" s="534"/>
      <c r="H11" s="80" t="str">
        <f t="shared" ref="H11:H13" si="1">IF(ISBLANK(G11),"",IF(G11&gt;0,G11,1))</f>
        <v/>
      </c>
      <c r="I11" s="534"/>
      <c r="J11" s="80" t="str">
        <f t="shared" ref="J11:J13" si="2">IF(ISBLANK(I11),"",IF(I11&gt;0,I11,1))</f>
        <v/>
      </c>
      <c r="K11" s="534"/>
      <c r="L11" s="80" t="str">
        <f t="shared" ref="L11:L13" si="3">IF(ISBLANK(K11),"",IF(K11&gt;0,K11,1))</f>
        <v/>
      </c>
      <c r="M11" s="534"/>
      <c r="N11" s="547" t="str">
        <f t="shared" ref="N11:N13" si="4">IF(ISBLANK(M11),"",IF(M11&gt;0,M11,1))</f>
        <v/>
      </c>
      <c r="O11" s="565"/>
      <c r="P11" s="565"/>
      <c r="Q11" s="565"/>
      <c r="R11" s="565"/>
      <c r="S11" s="566"/>
      <c r="T11" s="77"/>
      <c r="U11" s="565"/>
      <c r="V11" s="565"/>
      <c r="W11" s="565"/>
      <c r="X11" s="565"/>
      <c r="Y11" s="566"/>
      <c r="AC11" s="143" t="s">
        <v>19</v>
      </c>
      <c r="AD11" s="571">
        <v>26.84</v>
      </c>
      <c r="AE11" s="571">
        <v>28.14</v>
      </c>
      <c r="AF11" s="571">
        <v>27.96</v>
      </c>
      <c r="AG11" s="571">
        <v>25.82</v>
      </c>
      <c r="AH11" s="571">
        <v>25.82</v>
      </c>
    </row>
    <row r="12" spans="1:34" x14ac:dyDescent="0.25">
      <c r="A12" s="334"/>
      <c r="B12" s="73"/>
      <c r="C12" s="535"/>
      <c r="D12" s="80" t="str">
        <f>IF(ISBLANK(C12),"",IF(C12&gt;0,C12,1))</f>
        <v/>
      </c>
      <c r="E12" s="535"/>
      <c r="F12" s="80" t="str">
        <f t="shared" si="0"/>
        <v/>
      </c>
      <c r="G12" s="535"/>
      <c r="H12" s="80" t="str">
        <f t="shared" si="1"/>
        <v/>
      </c>
      <c r="I12" s="535"/>
      <c r="J12" s="80" t="str">
        <f t="shared" si="2"/>
        <v/>
      </c>
      <c r="K12" s="535"/>
      <c r="L12" s="80" t="str">
        <f t="shared" si="3"/>
        <v/>
      </c>
      <c r="M12" s="535"/>
      <c r="N12" s="547" t="str">
        <f t="shared" si="4"/>
        <v/>
      </c>
      <c r="O12" s="565"/>
      <c r="P12" s="565"/>
      <c r="Q12" s="565"/>
      <c r="R12" s="565"/>
      <c r="S12" s="566"/>
      <c r="T12" s="77"/>
      <c r="U12" s="565"/>
      <c r="V12" s="565"/>
      <c r="W12" s="565"/>
      <c r="X12" s="565"/>
      <c r="Y12" s="566"/>
      <c r="AD12" s="565"/>
      <c r="AE12" s="565"/>
      <c r="AF12" s="565"/>
      <c r="AG12" s="565"/>
      <c r="AH12" s="566"/>
    </row>
    <row r="13" spans="1:34" ht="15" customHeight="1" x14ac:dyDescent="0.25">
      <c r="A13" s="335"/>
      <c r="B13" s="73"/>
      <c r="C13" s="536"/>
      <c r="D13" s="80" t="str">
        <f>IF(ISBLANK(C13),"",IF(C13&gt;0,C13,1))</f>
        <v/>
      </c>
      <c r="E13" s="536"/>
      <c r="F13" s="80" t="str">
        <f t="shared" si="0"/>
        <v/>
      </c>
      <c r="G13" s="536"/>
      <c r="H13" s="80" t="str">
        <f t="shared" si="1"/>
        <v/>
      </c>
      <c r="I13" s="536"/>
      <c r="J13" s="80" t="str">
        <f t="shared" si="2"/>
        <v/>
      </c>
      <c r="K13" s="536"/>
      <c r="L13" s="80" t="str">
        <f t="shared" si="3"/>
        <v/>
      </c>
      <c r="M13" s="536"/>
      <c r="N13" s="547" t="str">
        <f t="shared" si="4"/>
        <v/>
      </c>
      <c r="O13" s="565"/>
      <c r="P13" s="565"/>
      <c r="Q13" s="565"/>
      <c r="R13" s="565"/>
      <c r="S13" s="566"/>
      <c r="T13" s="77"/>
      <c r="U13" s="565"/>
      <c r="V13" s="565"/>
      <c r="W13" s="565"/>
      <c r="X13" s="565"/>
      <c r="Y13" s="566"/>
      <c r="AC13" s="143" t="s">
        <v>41</v>
      </c>
      <c r="AD13" s="571">
        <v>18.7</v>
      </c>
      <c r="AE13" s="571">
        <v>18.7</v>
      </c>
      <c r="AF13" s="571">
        <v>0.98</v>
      </c>
      <c r="AG13" s="571">
        <v>13.83</v>
      </c>
      <c r="AH13" s="571">
        <v>13.83</v>
      </c>
    </row>
    <row r="14" spans="1:34" x14ac:dyDescent="0.25">
      <c r="A14" s="605" t="s">
        <v>12</v>
      </c>
      <c r="B14" s="73"/>
      <c r="C14" s="137"/>
      <c r="D14" s="80" t="s">
        <v>1</v>
      </c>
      <c r="E14" s="138"/>
      <c r="F14" s="79" t="s">
        <v>1</v>
      </c>
      <c r="G14" s="139"/>
      <c r="H14" s="78" t="s">
        <v>1</v>
      </c>
      <c r="I14" s="139"/>
      <c r="J14" s="78" t="s">
        <v>1</v>
      </c>
      <c r="K14" s="139"/>
      <c r="L14" s="74" t="s">
        <v>1</v>
      </c>
      <c r="M14" s="139"/>
      <c r="N14" s="142"/>
      <c r="O14" s="142"/>
      <c r="P14" s="142"/>
      <c r="Q14" s="142"/>
      <c r="R14" s="77"/>
      <c r="S14" s="77"/>
      <c r="T14" s="77"/>
      <c r="V14" s="142"/>
      <c r="AC14" s="143" t="s">
        <v>42</v>
      </c>
      <c r="AD14" s="571">
        <v>2.4500000000000002</v>
      </c>
      <c r="AE14" s="571">
        <v>1.26</v>
      </c>
      <c r="AF14" s="571">
        <v>4.08</v>
      </c>
      <c r="AG14" s="571">
        <v>7.09</v>
      </c>
      <c r="AH14" s="571">
        <v>7.09</v>
      </c>
    </row>
    <row r="15" spans="1:34" x14ac:dyDescent="0.25">
      <c r="A15" s="605"/>
      <c r="B15" s="73"/>
      <c r="C15" s="137"/>
      <c r="D15" s="80" t="s">
        <v>1</v>
      </c>
      <c r="E15" s="140"/>
      <c r="F15" s="79" t="s">
        <v>1</v>
      </c>
      <c r="G15" s="139"/>
      <c r="H15" s="78" t="s">
        <v>1</v>
      </c>
      <c r="I15" s="139"/>
      <c r="J15" s="78" t="s">
        <v>1</v>
      </c>
      <c r="K15" s="139"/>
      <c r="L15" s="74" t="s">
        <v>1</v>
      </c>
      <c r="M15" s="139"/>
      <c r="N15" s="142"/>
      <c r="O15" s="142"/>
      <c r="P15" s="142"/>
      <c r="Q15" s="142"/>
      <c r="R15" s="77"/>
      <c r="S15" s="77"/>
      <c r="T15" s="77"/>
      <c r="U15" s="142"/>
      <c r="V15" s="142"/>
      <c r="AC15" s="143" t="s">
        <v>43</v>
      </c>
      <c r="AD15" s="571">
        <v>20.73</v>
      </c>
      <c r="AE15" s="571">
        <v>20.73</v>
      </c>
      <c r="AF15" s="571">
        <v>0.01</v>
      </c>
      <c r="AG15" s="571">
        <v>6.52</v>
      </c>
      <c r="AH15" s="571">
        <v>6.52</v>
      </c>
    </row>
    <row r="16" spans="1:34" x14ac:dyDescent="0.25">
      <c r="A16" s="336"/>
      <c r="B16" s="73"/>
      <c r="C16" s="533"/>
      <c r="D16" s="80" t="str">
        <f>IF(ISBLANK(C16),"",IF(C16&gt;0,C16,1))</f>
        <v/>
      </c>
      <c r="E16" s="533"/>
      <c r="F16" s="80" t="str">
        <f>IF(ISBLANK(E16),"",IF(E16&gt;0,E16,1))</f>
        <v/>
      </c>
      <c r="G16" s="537"/>
      <c r="H16" s="80" t="str">
        <f>IF(ISBLANK(G16),"",IF(G16&gt;0,G16,1))</f>
        <v/>
      </c>
      <c r="I16" s="533"/>
      <c r="J16" s="80" t="str">
        <f>IF(ISBLANK(I16),"",IF(I16&gt;0,I16,1))</f>
        <v/>
      </c>
      <c r="K16" s="537"/>
      <c r="L16" s="80" t="str">
        <f>IF(ISBLANK(K16),"",IF(K16&gt;0,K16,1))</f>
        <v/>
      </c>
      <c r="M16" s="533"/>
      <c r="N16" s="547" t="str">
        <f>IF(ISBLANK(M16),"",IF(M16&gt;0,M16,1))</f>
        <v/>
      </c>
      <c r="O16" s="565"/>
      <c r="P16" s="565"/>
      <c r="Q16" s="565"/>
      <c r="R16" s="565"/>
      <c r="S16" s="566"/>
      <c r="T16" s="77"/>
      <c r="U16" s="565"/>
      <c r="V16" s="565"/>
      <c r="W16" s="565"/>
      <c r="X16" s="565"/>
      <c r="Y16" s="566"/>
      <c r="AD16" s="562">
        <v>2014</v>
      </c>
      <c r="AE16" s="562">
        <v>2015</v>
      </c>
      <c r="AF16" s="562">
        <v>2016</v>
      </c>
      <c r="AG16" s="562">
        <v>2017</v>
      </c>
      <c r="AH16" s="563" t="s">
        <v>100</v>
      </c>
    </row>
    <row r="17" spans="1:34" ht="15.75" x14ac:dyDescent="0.25">
      <c r="A17" s="337"/>
      <c r="B17" s="73"/>
      <c r="C17" s="534"/>
      <c r="D17" s="80" t="str">
        <f t="shared" ref="D17:D18" si="5">IF(ISBLANK(C17),"",IF(C17&gt;0,C17,1))</f>
        <v/>
      </c>
      <c r="E17" s="534"/>
      <c r="F17" s="80" t="str">
        <f t="shared" ref="F17:F18" si="6">IF(ISBLANK(E17),"",IF(E17&gt;0,E17,1))</f>
        <v/>
      </c>
      <c r="G17" s="538"/>
      <c r="H17" s="80" t="str">
        <f t="shared" ref="H17:H18" si="7">IF(ISBLANK(G17),"",IF(G17&gt;0,G17,1))</f>
        <v/>
      </c>
      <c r="I17" s="534"/>
      <c r="J17" s="80" t="str">
        <f t="shared" ref="J17:J18" si="8">IF(ISBLANK(I17),"",IF(I17&gt;0,I17,1))</f>
        <v/>
      </c>
      <c r="K17" s="538"/>
      <c r="L17" s="80" t="str">
        <f t="shared" ref="L17:L18" si="9">IF(ISBLANK(K17),"",IF(K17&gt;0,K17,1))</f>
        <v/>
      </c>
      <c r="M17" s="534"/>
      <c r="N17" s="547" t="str">
        <f t="shared" ref="N17:N18" si="10">IF(ISBLANK(M17),"",IF(M17&gt;0,M17,1))</f>
        <v/>
      </c>
      <c r="O17" s="565"/>
      <c r="P17" s="565"/>
      <c r="Q17" s="565"/>
      <c r="R17" s="565"/>
      <c r="S17" s="566"/>
      <c r="T17" s="77"/>
      <c r="U17" s="565"/>
      <c r="V17" s="565"/>
      <c r="W17" s="565"/>
      <c r="X17" s="565"/>
      <c r="Y17" s="566"/>
      <c r="AB17" s="564" t="s">
        <v>44</v>
      </c>
      <c r="AC17" s="143" t="s">
        <v>36</v>
      </c>
      <c r="AD17" s="571">
        <v>138.06707692307691</v>
      </c>
      <c r="AE17" s="571">
        <v>137.6243076923077</v>
      </c>
      <c r="AF17" s="571">
        <v>124.75753846153846</v>
      </c>
      <c r="AG17" s="571">
        <v>100.34153846153846</v>
      </c>
      <c r="AH17" s="571">
        <v>100.34153846153846</v>
      </c>
    </row>
    <row r="18" spans="1:34" x14ac:dyDescent="0.25">
      <c r="A18" s="338"/>
      <c r="B18" s="73"/>
      <c r="C18" s="537"/>
      <c r="D18" s="80" t="str">
        <f t="shared" si="5"/>
        <v/>
      </c>
      <c r="E18" s="537"/>
      <c r="F18" s="80" t="str">
        <f t="shared" si="6"/>
        <v/>
      </c>
      <c r="G18" s="539"/>
      <c r="H18" s="80" t="str">
        <f t="shared" si="7"/>
        <v/>
      </c>
      <c r="I18" s="537"/>
      <c r="J18" s="80" t="str">
        <f t="shared" si="8"/>
        <v/>
      </c>
      <c r="K18" s="539"/>
      <c r="L18" s="80" t="str">
        <f t="shared" si="9"/>
        <v/>
      </c>
      <c r="M18" s="537"/>
      <c r="N18" s="547" t="str">
        <f t="shared" si="10"/>
        <v/>
      </c>
      <c r="O18" s="565"/>
      <c r="P18" s="565"/>
      <c r="Q18" s="565"/>
      <c r="R18" s="565"/>
      <c r="S18" s="566"/>
      <c r="T18" s="77"/>
      <c r="U18" s="565"/>
      <c r="V18" s="565"/>
      <c r="W18" s="565"/>
      <c r="X18" s="565"/>
      <c r="Y18" s="566"/>
      <c r="AC18" s="143" t="s">
        <v>37</v>
      </c>
      <c r="AD18" s="571">
        <v>226.982</v>
      </c>
      <c r="AE18" s="571">
        <v>223.8</v>
      </c>
      <c r="AF18" s="571">
        <v>196.28800000000001</v>
      </c>
      <c r="AG18" s="571">
        <v>161.12899999999999</v>
      </c>
      <c r="AH18" s="571">
        <v>161.12899999999999</v>
      </c>
    </row>
    <row r="19" spans="1:34" x14ac:dyDescent="0.25">
      <c r="A19" s="605" t="s">
        <v>13</v>
      </c>
      <c r="B19" s="73"/>
      <c r="C19" s="137"/>
      <c r="D19" s="80" t="s">
        <v>1</v>
      </c>
      <c r="E19" s="140"/>
      <c r="F19" s="79" t="s">
        <v>1</v>
      </c>
      <c r="G19" s="139"/>
      <c r="H19" s="78" t="s">
        <v>1</v>
      </c>
      <c r="I19" s="139"/>
      <c r="J19" s="78" t="s">
        <v>1</v>
      </c>
      <c r="K19" s="139"/>
      <c r="L19" s="74" t="s">
        <v>1</v>
      </c>
      <c r="M19" s="139"/>
      <c r="N19" s="142"/>
      <c r="O19" s="142"/>
      <c r="P19" s="142"/>
      <c r="Q19" s="142"/>
      <c r="S19" s="77"/>
      <c r="T19" s="77"/>
      <c r="U19" s="144"/>
      <c r="V19" s="142"/>
      <c r="AC19" s="143" t="s">
        <v>38</v>
      </c>
      <c r="AD19" s="571">
        <v>41.579538461538462</v>
      </c>
      <c r="AE19" s="571">
        <v>39.548615384615381</v>
      </c>
      <c r="AF19" s="571">
        <v>34.895076923076921</v>
      </c>
      <c r="AG19" s="571">
        <v>30.367076923076922</v>
      </c>
      <c r="AH19" s="571">
        <v>30.367076923076922</v>
      </c>
    </row>
    <row r="20" spans="1:34" x14ac:dyDescent="0.25">
      <c r="A20" s="605"/>
      <c r="B20" s="73"/>
      <c r="C20" s="137"/>
      <c r="D20" s="80" t="s">
        <v>1</v>
      </c>
      <c r="E20" s="140"/>
      <c r="F20" s="79" t="s">
        <v>1</v>
      </c>
      <c r="G20" s="139"/>
      <c r="H20" s="78" t="s">
        <v>1</v>
      </c>
      <c r="I20" s="139"/>
      <c r="J20" s="78" t="s">
        <v>1</v>
      </c>
      <c r="K20" s="139"/>
      <c r="L20" s="74" t="s">
        <v>1</v>
      </c>
      <c r="M20" s="139"/>
      <c r="N20" s="142"/>
      <c r="O20" s="142"/>
      <c r="P20" s="142"/>
      <c r="Q20" s="142"/>
      <c r="S20" s="77"/>
      <c r="T20" s="77"/>
      <c r="U20" s="144"/>
      <c r="V20" s="142"/>
      <c r="AC20" s="143" t="s">
        <v>18</v>
      </c>
      <c r="AD20" s="571">
        <v>121.26</v>
      </c>
      <c r="AE20" s="571">
        <v>116.69</v>
      </c>
      <c r="AF20" s="571">
        <v>101.97</v>
      </c>
      <c r="AG20" s="571">
        <v>85.34</v>
      </c>
      <c r="AH20" s="571">
        <v>85.34</v>
      </c>
    </row>
    <row r="21" spans="1:34" x14ac:dyDescent="0.25">
      <c r="A21" s="336"/>
      <c r="B21" s="73"/>
      <c r="C21" s="533"/>
      <c r="D21" s="80" t="str">
        <f t="shared" ref="D21:N23" si="11">IF(ISBLANK(C21),"",IF(C21&gt;0,C21,1))</f>
        <v/>
      </c>
      <c r="E21" s="533"/>
      <c r="F21" s="80" t="str">
        <f t="shared" si="11"/>
        <v/>
      </c>
      <c r="G21" s="537"/>
      <c r="H21" s="80" t="str">
        <f t="shared" si="11"/>
        <v/>
      </c>
      <c r="I21" s="533"/>
      <c r="J21" s="80" t="str">
        <f t="shared" si="11"/>
        <v/>
      </c>
      <c r="K21" s="537"/>
      <c r="L21" s="80" t="str">
        <f t="shared" si="11"/>
        <v/>
      </c>
      <c r="M21" s="533"/>
      <c r="N21" s="547" t="str">
        <f t="shared" si="11"/>
        <v/>
      </c>
      <c r="O21" s="565"/>
      <c r="P21" s="565"/>
      <c r="Q21" s="565"/>
      <c r="R21" s="565"/>
      <c r="S21" s="566"/>
      <c r="T21" s="77"/>
      <c r="U21" s="565"/>
      <c r="V21" s="565"/>
      <c r="W21" s="565"/>
      <c r="X21" s="565"/>
      <c r="Y21" s="566"/>
      <c r="AD21" s="565"/>
      <c r="AE21" s="565"/>
      <c r="AF21" s="565"/>
      <c r="AG21" s="565"/>
      <c r="AH21" s="566"/>
    </row>
    <row r="22" spans="1:34" x14ac:dyDescent="0.25">
      <c r="A22" s="337"/>
      <c r="B22" s="73"/>
      <c r="C22" s="534"/>
      <c r="D22" s="80" t="str">
        <f t="shared" si="11"/>
        <v/>
      </c>
      <c r="E22" s="534"/>
      <c r="F22" s="80" t="str">
        <f t="shared" ref="F22" si="12">IF(ISBLANK(E22),"",IF(E22&gt;0,E22,1))</f>
        <v/>
      </c>
      <c r="G22" s="538"/>
      <c r="H22" s="80" t="str">
        <f t="shared" ref="H22" si="13">IF(ISBLANK(G22),"",IF(G22&gt;0,G22,1))</f>
        <v/>
      </c>
      <c r="I22" s="534"/>
      <c r="J22" s="80" t="str">
        <f t="shared" ref="J22" si="14">IF(ISBLANK(I22),"",IF(I22&gt;0,I22,1))</f>
        <v/>
      </c>
      <c r="K22" s="538"/>
      <c r="L22" s="80" t="str">
        <f t="shared" ref="L22" si="15">IF(ISBLANK(K22),"",IF(K22&gt;0,K22,1))</f>
        <v/>
      </c>
      <c r="M22" s="534"/>
      <c r="N22" s="547" t="str">
        <f t="shared" ref="N22" si="16">IF(ISBLANK(M22),"",IF(M22&gt;0,M22,1))</f>
        <v/>
      </c>
      <c r="O22" s="565"/>
      <c r="P22" s="565"/>
      <c r="Q22" s="565"/>
      <c r="R22" s="565"/>
      <c r="S22" s="566"/>
      <c r="T22" s="77"/>
      <c r="U22" s="565"/>
      <c r="V22" s="565"/>
      <c r="W22" s="565"/>
      <c r="X22" s="565"/>
      <c r="Y22" s="566"/>
      <c r="AC22" s="143" t="s">
        <v>39</v>
      </c>
      <c r="AD22" s="571">
        <v>362.55200000000002</v>
      </c>
      <c r="AE22" s="571">
        <v>510.42599999999999</v>
      </c>
      <c r="AF22" s="571">
        <v>467.274</v>
      </c>
      <c r="AG22" s="571">
        <v>374.41</v>
      </c>
      <c r="AH22" s="571">
        <v>374.41</v>
      </c>
    </row>
    <row r="23" spans="1:34" x14ac:dyDescent="0.25">
      <c r="A23" s="338"/>
      <c r="B23" s="73"/>
      <c r="C23" s="537"/>
      <c r="D23" s="80" t="str">
        <f t="shared" si="11"/>
        <v/>
      </c>
      <c r="E23" s="537"/>
      <c r="F23" s="80" t="str">
        <f t="shared" ref="F23" si="17">IF(ISBLANK(E23),"",IF(E23&gt;0,E23,1))</f>
        <v/>
      </c>
      <c r="G23" s="539"/>
      <c r="H23" s="80" t="str">
        <f t="shared" ref="H23" si="18">IF(ISBLANK(G23),"",IF(G23&gt;0,G23,1))</f>
        <v/>
      </c>
      <c r="I23" s="537"/>
      <c r="J23" s="80" t="str">
        <f t="shared" ref="J23" si="19">IF(ISBLANK(I23),"",IF(I23&gt;0,I23,1))</f>
        <v/>
      </c>
      <c r="K23" s="539"/>
      <c r="L23" s="80" t="str">
        <f t="shared" ref="L23" si="20">IF(ISBLANK(K23),"",IF(K23&gt;0,K23,1))</f>
        <v/>
      </c>
      <c r="M23" s="537"/>
      <c r="N23" s="547" t="str">
        <f t="shared" ref="N23" si="21">IF(ISBLANK(M23),"",IF(M23&gt;0,M23,1))</f>
        <v/>
      </c>
      <c r="O23" s="565"/>
      <c r="P23" s="565"/>
      <c r="Q23" s="565"/>
      <c r="R23" s="565"/>
      <c r="S23" s="566"/>
      <c r="T23" s="77"/>
      <c r="U23" s="565"/>
      <c r="V23" s="565"/>
      <c r="W23" s="565"/>
      <c r="X23" s="565"/>
      <c r="Y23" s="566"/>
      <c r="AC23" s="143" t="s">
        <v>40</v>
      </c>
      <c r="AD23" s="571">
        <v>1224.3499999999999</v>
      </c>
      <c r="AE23" s="571">
        <v>1986.1</v>
      </c>
      <c r="AF23" s="571">
        <v>1957.99</v>
      </c>
      <c r="AG23" s="571">
        <v>1279.3900000000001</v>
      </c>
      <c r="AH23" s="571">
        <v>1279.3900000000001</v>
      </c>
    </row>
    <row r="24" spans="1:34" x14ac:dyDescent="0.25">
      <c r="A24" s="72"/>
      <c r="B24" s="73"/>
      <c r="C24" s="82"/>
      <c r="D24" s="80" t="s">
        <v>1</v>
      </c>
      <c r="E24" s="82"/>
      <c r="F24" s="79" t="s">
        <v>1</v>
      </c>
      <c r="G24" s="82"/>
      <c r="H24" s="78" t="s">
        <v>1</v>
      </c>
      <c r="I24" s="82"/>
      <c r="J24" s="78" t="s">
        <v>1</v>
      </c>
      <c r="K24" s="82"/>
      <c r="L24" s="74" t="s">
        <v>1</v>
      </c>
      <c r="M24" s="82"/>
      <c r="N24" s="142"/>
      <c r="O24" s="142"/>
      <c r="P24" s="142"/>
      <c r="Q24" s="142"/>
      <c r="S24" s="77"/>
      <c r="T24" s="77"/>
      <c r="U24" s="144"/>
      <c r="V24" s="142"/>
      <c r="AC24" s="143" t="s">
        <v>19</v>
      </c>
      <c r="AD24" s="571">
        <v>299.85000000000002</v>
      </c>
      <c r="AE24" s="571">
        <v>348.65</v>
      </c>
      <c r="AF24" s="571">
        <v>315.76</v>
      </c>
      <c r="AG24" s="571">
        <v>303.8</v>
      </c>
      <c r="AH24" s="571">
        <v>303.8</v>
      </c>
    </row>
    <row r="25" spans="1:34" x14ac:dyDescent="0.25">
      <c r="AD25" s="565"/>
      <c r="AE25" s="565"/>
      <c r="AF25" s="565"/>
      <c r="AG25" s="565"/>
      <c r="AH25" s="566"/>
    </row>
    <row r="26" spans="1:34" x14ac:dyDescent="0.25">
      <c r="AC26" s="143" t="s">
        <v>41</v>
      </c>
      <c r="AD26" s="571">
        <v>141.34</v>
      </c>
      <c r="AE26" s="571">
        <v>144.62</v>
      </c>
      <c r="AF26" s="571">
        <v>150.6</v>
      </c>
      <c r="AG26" s="571">
        <v>149.31</v>
      </c>
      <c r="AH26" s="571">
        <v>149.31</v>
      </c>
    </row>
    <row r="27" spans="1:34" x14ac:dyDescent="0.25">
      <c r="AC27" s="143" t="s">
        <v>42</v>
      </c>
      <c r="AD27" s="571">
        <v>62.24</v>
      </c>
      <c r="AE27" s="571">
        <v>63.81</v>
      </c>
      <c r="AF27" s="571">
        <v>65.349999999999994</v>
      </c>
      <c r="AG27" s="571">
        <v>65.459999999999994</v>
      </c>
      <c r="AH27" s="571">
        <v>65.459999999999994</v>
      </c>
    </row>
    <row r="28" spans="1:34" x14ac:dyDescent="0.25">
      <c r="AC28" s="143" t="s">
        <v>43</v>
      </c>
      <c r="AD28" s="571">
        <v>138.66</v>
      </c>
      <c r="AE28" s="571">
        <v>144.44</v>
      </c>
      <c r="AF28" s="571">
        <v>152.94</v>
      </c>
      <c r="AG28" s="571">
        <v>157.56</v>
      </c>
      <c r="AH28" s="571">
        <v>157.56</v>
      </c>
    </row>
    <row r="30" spans="1:34" hidden="1" x14ac:dyDescent="0.25">
      <c r="A30" s="98" t="s">
        <v>20</v>
      </c>
      <c r="N30" s="143" t="s">
        <v>47</v>
      </c>
    </row>
    <row r="31" spans="1:34" hidden="1" x14ac:dyDescent="0.25">
      <c r="A31" s="98" t="s">
        <v>21</v>
      </c>
      <c r="C31" s="98">
        <f>ROUND(M10*ROUND(O10,4),2)</f>
        <v>0</v>
      </c>
      <c r="E31" s="141">
        <f>ROUND(M10*ROUND(P10,4),2)</f>
        <v>0</v>
      </c>
      <c r="G31" s="141">
        <f>ROUND(M10*ROUND(Q10,4),2)</f>
        <v>0</v>
      </c>
      <c r="I31" s="141">
        <f>ROUND(M10*ROUND(R10,4),2)</f>
        <v>0</v>
      </c>
      <c r="K31" s="141">
        <f>ROUND(M10*ROUND(S10,4),2)</f>
        <v>0</v>
      </c>
      <c r="N31" s="143">
        <f>ROUND(M10*ROUND(U10,4),2)</f>
        <v>0</v>
      </c>
      <c r="O31" s="143">
        <f>ROUND(M10*ROUND(V10,4),2)</f>
        <v>0</v>
      </c>
      <c r="P31" s="143">
        <f>ROUND(M10*ROUND(W10,4),2)</f>
        <v>0</v>
      </c>
      <c r="Q31" s="143">
        <f>ROUND(M10*ROUND(X10,4),2)</f>
        <v>0</v>
      </c>
      <c r="R31" s="143">
        <f>ROUND(M10*ROUND(Y10,4),2)</f>
        <v>0</v>
      </c>
    </row>
    <row r="32" spans="1:34" hidden="1" x14ac:dyDescent="0.25">
      <c r="A32" s="98" t="s">
        <v>24</v>
      </c>
      <c r="C32" s="98">
        <f>ROUND(M11*ROUND(O11,4),2)</f>
        <v>0</v>
      </c>
      <c r="E32" s="141">
        <f>ROUND(M11*ROUND(P11,4),2)</f>
        <v>0</v>
      </c>
      <c r="G32" s="141">
        <f>ROUND(M11*ROUND(Q11,4),2)</f>
        <v>0</v>
      </c>
      <c r="I32" s="141">
        <f>ROUND(M11*ROUND(R11,4),2)</f>
        <v>0</v>
      </c>
      <c r="K32" s="141">
        <f>ROUND(M11*ROUND(S11,4),2)</f>
        <v>0</v>
      </c>
      <c r="N32" s="143">
        <f>ROUND(M11*ROUND(U11,4),2)</f>
        <v>0</v>
      </c>
      <c r="O32" s="143">
        <f>ROUND(M11*ROUND(V11,4),2)</f>
        <v>0</v>
      </c>
      <c r="P32" s="143">
        <f>ROUND(M11*ROUND(W11,4),2)</f>
        <v>0</v>
      </c>
      <c r="Q32" s="143">
        <f>ROUND(M11*ROUND(X11,4),2)</f>
        <v>0</v>
      </c>
      <c r="R32" s="143">
        <f>ROUND(M11*ROUND(Y11,4),2)</f>
        <v>0</v>
      </c>
    </row>
    <row r="33" spans="1:18" hidden="1" x14ac:dyDescent="0.25">
      <c r="A33" s="98" t="s">
        <v>23</v>
      </c>
      <c r="C33" s="98">
        <f>ROUND(M12*ROUND(O12,4),2)</f>
        <v>0</v>
      </c>
      <c r="E33" s="141">
        <f>ROUND(M12*ROUND(P12,4),2)</f>
        <v>0</v>
      </c>
      <c r="G33" s="141">
        <f>ROUND(M12*ROUND(Q12,4),2)</f>
        <v>0</v>
      </c>
      <c r="I33" s="141">
        <f>ROUND(M12*ROUND(R12,4),2)</f>
        <v>0</v>
      </c>
      <c r="K33" s="141">
        <f>ROUND(M12*ROUND(S12,4),2)</f>
        <v>0</v>
      </c>
      <c r="N33" s="143">
        <f>ROUND(M12*ROUND(U12,4),2)</f>
        <v>0</v>
      </c>
      <c r="O33" s="143">
        <f>ROUND(M12*ROUND(V12,4),2)</f>
        <v>0</v>
      </c>
      <c r="P33" s="143">
        <f>ROUND(M12*ROUND(W12,4),2)</f>
        <v>0</v>
      </c>
      <c r="Q33" s="143">
        <f>ROUND(M12*ROUND(X12,4),2)</f>
        <v>0</v>
      </c>
      <c r="R33" s="143">
        <f>ROUND(M12*ROUND(Y12,4),2)</f>
        <v>0</v>
      </c>
    </row>
    <row r="34" spans="1:18" hidden="1" x14ac:dyDescent="0.25">
      <c r="A34" s="98" t="s">
        <v>22</v>
      </c>
      <c r="C34" s="98">
        <f>ROUND(M13*ROUND(O13,4),2)</f>
        <v>0</v>
      </c>
      <c r="E34" s="141">
        <f>ROUND(M13*ROUND(P13,4),2)</f>
        <v>0</v>
      </c>
      <c r="G34" s="141">
        <f>ROUND(M13*ROUND(Q13,4),2)</f>
        <v>0</v>
      </c>
      <c r="I34" s="141">
        <f>ROUND(M13*ROUND(R13,4),2)</f>
        <v>0</v>
      </c>
      <c r="K34" s="141">
        <f>ROUND(M13*ROUND(S13,4),2)</f>
        <v>0</v>
      </c>
      <c r="N34" s="143">
        <f>ROUND(M13*ROUND(U13,4),2)</f>
        <v>0</v>
      </c>
      <c r="O34" s="143">
        <f>ROUND(M13*ROUND(V13,4),2)</f>
        <v>0</v>
      </c>
      <c r="P34" s="143">
        <f>ROUND(M13*ROUND(W13,4),2)</f>
        <v>0</v>
      </c>
      <c r="Q34" s="143">
        <f>ROUND(M13*ROUND(X13,4),2)</f>
        <v>0</v>
      </c>
      <c r="R34" s="143">
        <f>ROUND(M13*ROUND(Y13,4),2)</f>
        <v>0</v>
      </c>
    </row>
    <row r="35" spans="1:18" hidden="1" x14ac:dyDescent="0.25">
      <c r="A35" s="98" t="s">
        <v>26</v>
      </c>
      <c r="C35" s="98">
        <f>ROUND(M16*ROUND(O16,4),2)</f>
        <v>0</v>
      </c>
      <c r="E35" s="98">
        <f>ROUND(M16*ROUND(P16,4),2)</f>
        <v>0</v>
      </c>
      <c r="G35" s="141">
        <f>ROUND(M16*ROUND(Q16,4),2)</f>
        <v>0</v>
      </c>
      <c r="I35" s="141">
        <f>ROUND(M16*ROUND(R16,4),2)</f>
        <v>0</v>
      </c>
      <c r="K35" s="141">
        <f>ROUND(M16*ROUND(S16,4),2)</f>
        <v>0</v>
      </c>
      <c r="N35" s="143">
        <f>ROUND(M16*ROUND(U16,4),2)</f>
        <v>0</v>
      </c>
      <c r="O35" s="143">
        <f>ROUND(M16*ROUND(V16,4),2)</f>
        <v>0</v>
      </c>
      <c r="P35" s="143">
        <f>ROUND(M16*ROUND(W16,4),2)</f>
        <v>0</v>
      </c>
      <c r="Q35" s="143">
        <f>ROUND(M16*ROUND(X16,4),2)</f>
        <v>0</v>
      </c>
      <c r="R35" s="143">
        <f>ROUND(M16*ROUND(Y16,4),2)</f>
        <v>0</v>
      </c>
    </row>
    <row r="36" spans="1:18" hidden="1" x14ac:dyDescent="0.25">
      <c r="A36" s="98" t="s">
        <v>27</v>
      </c>
      <c r="C36" s="98">
        <f>ROUND(M17*ROUND(O17,4),2)</f>
        <v>0</v>
      </c>
      <c r="E36" s="98">
        <f>ROUND(M17*ROUND(P17,4),2)</f>
        <v>0</v>
      </c>
      <c r="G36" s="141">
        <f>ROUND(M17*ROUND(Q17,4),2)</f>
        <v>0</v>
      </c>
      <c r="I36" s="141">
        <f>ROUND(M17*ROUND(R17,4),2)</f>
        <v>0</v>
      </c>
      <c r="K36" s="141">
        <f>ROUND(M17*ROUND(S17,4),2)</f>
        <v>0</v>
      </c>
      <c r="N36" s="143">
        <f>ROUND(M17*ROUND(U17,4),2)</f>
        <v>0</v>
      </c>
      <c r="O36" s="143">
        <f>ROUND(M17*ROUND(V17,4),2)</f>
        <v>0</v>
      </c>
      <c r="P36" s="143">
        <f>ROUND(M17*ROUND(W17,4),2)</f>
        <v>0</v>
      </c>
      <c r="Q36" s="143">
        <f>ROUND(M17*ROUND(X17,4),2)</f>
        <v>0</v>
      </c>
      <c r="R36" s="143">
        <f>ROUND(M17*ROUND(Y17,4),2)</f>
        <v>0</v>
      </c>
    </row>
    <row r="37" spans="1:18" hidden="1" x14ac:dyDescent="0.25">
      <c r="A37" s="98" t="s">
        <v>28</v>
      </c>
      <c r="C37" s="98">
        <f>ROUND(M18*ROUND(O18,4),2)</f>
        <v>0</v>
      </c>
      <c r="E37" s="98">
        <f>ROUND(M18*ROUND(P18,4),2)</f>
        <v>0</v>
      </c>
      <c r="G37" s="141">
        <f>ROUND(M18*ROUND(Q18,4),2)</f>
        <v>0</v>
      </c>
      <c r="I37" s="141">
        <f>ROUND(M18*ROUND(R18,4),2)</f>
        <v>0</v>
      </c>
      <c r="K37" s="141">
        <f>ROUND(M18*ROUND(S18,4),2)</f>
        <v>0</v>
      </c>
      <c r="N37" s="143">
        <f>ROUND(M18*ROUND(U18,4),2)</f>
        <v>0</v>
      </c>
      <c r="O37" s="143">
        <f>ROUND(M18*ROUND(V18,4),2)</f>
        <v>0</v>
      </c>
      <c r="P37" s="143">
        <f>ROUND(M18*ROUND(W18,4),2)</f>
        <v>0</v>
      </c>
      <c r="Q37" s="143">
        <f>ROUND(M18*ROUND(X18,4),2)</f>
        <v>0</v>
      </c>
      <c r="R37" s="143">
        <f>ROUND(M18*ROUND(Y18,4),2)</f>
        <v>0</v>
      </c>
    </row>
    <row r="38" spans="1:18" hidden="1" x14ac:dyDescent="0.25">
      <c r="A38" s="98" t="s">
        <v>29</v>
      </c>
      <c r="C38" s="98">
        <f>ROUND(M21*ROUND(O21,4),2)</f>
        <v>0</v>
      </c>
      <c r="E38" s="98">
        <f>ROUND(M21*ROUND(P21,4),2)</f>
        <v>0</v>
      </c>
      <c r="G38" s="141">
        <f>ROUND(M21*ROUND(Q21,4),2)</f>
        <v>0</v>
      </c>
      <c r="I38" s="141">
        <f>ROUND(M21*ROUND(R21,4),2)</f>
        <v>0</v>
      </c>
      <c r="K38" s="141">
        <f>ROUND(M21*ROUND(S21,4),2)</f>
        <v>0</v>
      </c>
      <c r="N38" s="143">
        <f>ROUND(M21*ROUND(U21,4),2)</f>
        <v>0</v>
      </c>
      <c r="O38" s="143">
        <f>ROUND(M21*ROUND(V21,4),2)</f>
        <v>0</v>
      </c>
      <c r="P38" s="143">
        <f>ROUND(M21*ROUND(W21,4),2)</f>
        <v>0</v>
      </c>
      <c r="Q38" s="143">
        <f>ROUND(M21*ROUND(X21,4),2)</f>
        <v>0</v>
      </c>
      <c r="R38" s="143">
        <f>ROUND(M21*ROUND(Y21,4),2)</f>
        <v>0</v>
      </c>
    </row>
    <row r="39" spans="1:18" hidden="1" x14ac:dyDescent="0.25">
      <c r="A39" s="98" t="s">
        <v>30</v>
      </c>
      <c r="C39" s="98">
        <f>ROUND(M22*ROUND(O22,4),2)</f>
        <v>0</v>
      </c>
      <c r="E39" s="98">
        <f>ROUND(M22*ROUND(P22,4),2)</f>
        <v>0</v>
      </c>
      <c r="G39" s="141">
        <f>ROUND(M22*ROUND(Q22,4),2)</f>
        <v>0</v>
      </c>
      <c r="I39" s="141">
        <f>ROUND(M22*ROUND(R22,4),2)</f>
        <v>0</v>
      </c>
      <c r="K39" s="141">
        <f>ROUND(M22*ROUND(S22,4),2)</f>
        <v>0</v>
      </c>
      <c r="N39" s="143">
        <f>ROUND(M22*ROUND(U22,4),2)</f>
        <v>0</v>
      </c>
      <c r="O39" s="143">
        <f>ROUND(M22*ROUND(V22,4),2)</f>
        <v>0</v>
      </c>
      <c r="P39" s="143">
        <f>ROUND(M22*ROUND(W22,4),2)</f>
        <v>0</v>
      </c>
      <c r="Q39" s="143">
        <f>ROUND(M22*ROUND(X22,4),2)</f>
        <v>0</v>
      </c>
      <c r="R39" s="143">
        <f>ROUND(M22*ROUND(Y22,4),2)</f>
        <v>0</v>
      </c>
    </row>
    <row r="40" spans="1:18" hidden="1" x14ac:dyDescent="0.25">
      <c r="A40" s="98" t="s">
        <v>31</v>
      </c>
      <c r="C40" s="98">
        <f>ROUND(M23*ROUND(O23,4),2)</f>
        <v>0</v>
      </c>
      <c r="E40" s="98">
        <f>ROUND(M23*ROUND(P23,4),2)</f>
        <v>0</v>
      </c>
      <c r="G40" s="141">
        <f>ROUND(M23*ROUND(Q23,4),2)</f>
        <v>0</v>
      </c>
      <c r="I40" s="141">
        <f>ROUND(M23*ROUND(R23,4),2)</f>
        <v>0</v>
      </c>
      <c r="K40" s="141">
        <f>ROUND(M23*ROUND(S23,4),2)</f>
        <v>0</v>
      </c>
      <c r="N40" s="143">
        <f>ROUND(M23*ROUND(U23,4),2)</f>
        <v>0</v>
      </c>
      <c r="O40" s="143">
        <f>ROUND(M23*ROUND(V23,4),2)</f>
        <v>0</v>
      </c>
      <c r="P40" s="143">
        <f>ROUND(M23*ROUND(W23,4),2)</f>
        <v>0</v>
      </c>
      <c r="Q40" s="143">
        <f>ROUND(M23*ROUND(X23,4),2)</f>
        <v>0</v>
      </c>
      <c r="R40" s="143">
        <f>ROUND(M23*ROUND(Y23,4),2)</f>
        <v>0</v>
      </c>
    </row>
    <row r="41" spans="1:18" hidden="1" x14ac:dyDescent="0.25">
      <c r="A41" s="98" t="s">
        <v>32</v>
      </c>
      <c r="C41" s="98">
        <f>SUM(C30:C40)</f>
        <v>0</v>
      </c>
      <c r="E41" s="98">
        <f>SUM(E30:E40)</f>
        <v>0</v>
      </c>
      <c r="G41" s="98">
        <f>SUM(G30:G40)</f>
        <v>0</v>
      </c>
      <c r="I41" s="98">
        <f>SUM(I30:I40)</f>
        <v>0</v>
      </c>
      <c r="K41" s="98">
        <f>SUM(K30:K40)</f>
        <v>0</v>
      </c>
      <c r="N41" s="143">
        <f>SUM(N30:N40)</f>
        <v>0</v>
      </c>
      <c r="O41" s="143">
        <f>SUM(O30:O40)</f>
        <v>0</v>
      </c>
      <c r="P41" s="143">
        <f>SUM(P30:P40)</f>
        <v>0</v>
      </c>
      <c r="Q41" s="143">
        <f>SUM(Q30:Q40)</f>
        <v>0</v>
      </c>
      <c r="R41" s="143">
        <f>SUM(R30:R40)</f>
        <v>0</v>
      </c>
    </row>
    <row r="42" spans="1:18" hidden="1" x14ac:dyDescent="0.25"/>
    <row r="43" spans="1:18" hidden="1" x14ac:dyDescent="0.25"/>
    <row r="44" spans="1:18" hidden="1" x14ac:dyDescent="0.25">
      <c r="A44" s="98" t="s">
        <v>25</v>
      </c>
      <c r="N44" s="143" t="s">
        <v>47</v>
      </c>
    </row>
    <row r="45" spans="1:18" hidden="1" x14ac:dyDescent="0.25">
      <c r="A45" s="98" t="s">
        <v>21</v>
      </c>
      <c r="C45" s="98">
        <f>ROUND(C10*ROUND(O10,4),2)</f>
        <v>0</v>
      </c>
      <c r="E45" s="98">
        <f>ROUND(E10*ROUND(P10,4),2)</f>
        <v>0</v>
      </c>
      <c r="G45" s="98">
        <f>ROUND(G10*ROUND(Q10,4),2)</f>
        <v>0</v>
      </c>
      <c r="I45" s="98">
        <f>ROUND(I10*ROUND(R10,4),2)</f>
        <v>0</v>
      </c>
      <c r="K45" s="98">
        <f>ROUND(K10*ROUND(S10,4),2)</f>
        <v>0</v>
      </c>
      <c r="N45" s="143">
        <f>ROUND(C10*ROUND(U10,4),2)</f>
        <v>0</v>
      </c>
      <c r="O45" s="143">
        <f>ROUND(E10*ROUND(V10,4),2)</f>
        <v>0</v>
      </c>
      <c r="P45" s="143">
        <f>ROUND(G10*ROUND(W10,4),2)</f>
        <v>0</v>
      </c>
      <c r="Q45" s="143">
        <f>ROUND(I10*ROUND(X10,4),2)</f>
        <v>0</v>
      </c>
      <c r="R45" s="143">
        <f>ROUND(K10*ROUND(Y10,4),2)</f>
        <v>0</v>
      </c>
    </row>
    <row r="46" spans="1:18" hidden="1" x14ac:dyDescent="0.25">
      <c r="A46" s="98" t="s">
        <v>24</v>
      </c>
      <c r="C46" s="98">
        <f>ROUND(C11*ROUND(O11,4),2)</f>
        <v>0</v>
      </c>
      <c r="E46" s="98">
        <f>ROUND(E11*ROUND(P11,4),2)</f>
        <v>0</v>
      </c>
      <c r="G46" s="98">
        <f>ROUND(G11*ROUND(Q11,4),2)</f>
        <v>0</v>
      </c>
      <c r="I46" s="98">
        <f>ROUND(I11*ROUND(R11,4),2)</f>
        <v>0</v>
      </c>
      <c r="K46" s="98">
        <f>ROUND(K11*ROUND(S11,4),2)</f>
        <v>0</v>
      </c>
      <c r="N46" s="143">
        <f>ROUND(C11*ROUND(U11,4),2)</f>
        <v>0</v>
      </c>
      <c r="O46" s="143">
        <f>ROUND(E11*ROUND(V11,4),2)</f>
        <v>0</v>
      </c>
      <c r="P46" s="143">
        <f>ROUND(G11*ROUND(W11,4),2)</f>
        <v>0</v>
      </c>
      <c r="Q46" s="143">
        <f>ROUND(I11*ROUND(X11,4),2)</f>
        <v>0</v>
      </c>
      <c r="R46" s="143">
        <f>ROUND(K11*ROUND(Y11,4),2)</f>
        <v>0</v>
      </c>
    </row>
    <row r="47" spans="1:18" hidden="1" x14ac:dyDescent="0.25">
      <c r="A47" s="98" t="s">
        <v>23</v>
      </c>
      <c r="C47" s="98">
        <f>ROUND(C12*ROUND(O12,4),2)</f>
        <v>0</v>
      </c>
      <c r="E47" s="98">
        <f>ROUND(E12*ROUND(P12,4),2)</f>
        <v>0</v>
      </c>
      <c r="G47" s="98">
        <f>ROUND(G12*ROUND(Q12,4),2)</f>
        <v>0</v>
      </c>
      <c r="I47" s="98">
        <f>ROUND(I12*ROUND(R12,4),2)</f>
        <v>0</v>
      </c>
      <c r="K47" s="98">
        <f>ROUND(K12*ROUND(S12,4),2)</f>
        <v>0</v>
      </c>
      <c r="N47" s="143">
        <f>ROUND(C12*ROUND(U12,4),2)</f>
        <v>0</v>
      </c>
      <c r="O47" s="143">
        <f>ROUND(E12*ROUND(V12,4),2)</f>
        <v>0</v>
      </c>
      <c r="P47" s="143">
        <f>ROUND(G12*ROUND(W12,4),2)</f>
        <v>0</v>
      </c>
      <c r="Q47" s="143">
        <f>ROUND(I12*ROUND(X12,4),2)</f>
        <v>0</v>
      </c>
      <c r="R47" s="143">
        <f>ROUND(K12*ROUND(Y12,4),2)</f>
        <v>0</v>
      </c>
    </row>
    <row r="48" spans="1:18" hidden="1" x14ac:dyDescent="0.25">
      <c r="A48" s="98" t="s">
        <v>22</v>
      </c>
      <c r="C48" s="98">
        <f>ROUND(C13*ROUND(O13,4),2)</f>
        <v>0</v>
      </c>
      <c r="E48" s="98">
        <f>ROUND(E13*ROUND(P13,4),2)</f>
        <v>0</v>
      </c>
      <c r="G48" s="98">
        <f>ROUND(G13*ROUND(Q13,4),2)</f>
        <v>0</v>
      </c>
      <c r="I48" s="98">
        <f>ROUND(I13*ROUND(R13,4),2)</f>
        <v>0</v>
      </c>
      <c r="K48" s="98">
        <f>ROUND(K13*ROUND(S13,4),2)</f>
        <v>0</v>
      </c>
      <c r="N48" s="143">
        <f>ROUND(C13*ROUND(U13,4),2)</f>
        <v>0</v>
      </c>
      <c r="O48" s="143">
        <f>ROUND(E13*ROUND(V13,4),2)</f>
        <v>0</v>
      </c>
      <c r="P48" s="143">
        <f>ROUND(G13*ROUND(W13,4),2)</f>
        <v>0</v>
      </c>
      <c r="Q48" s="143">
        <f>ROUND(I13*ROUND(X13,4),2)</f>
        <v>0</v>
      </c>
      <c r="R48" s="143">
        <f>ROUND(K13*ROUND(Y13,4),2)</f>
        <v>0</v>
      </c>
    </row>
    <row r="49" spans="1:18" hidden="1" x14ac:dyDescent="0.25">
      <c r="A49" s="98" t="s">
        <v>26</v>
      </c>
      <c r="C49" s="98">
        <f>ROUND(C16*ROUND(O16,4),2)</f>
        <v>0</v>
      </c>
      <c r="E49" s="98">
        <f>ROUND(E16*ROUND(P16,4),2)</f>
        <v>0</v>
      </c>
      <c r="G49" s="98">
        <f>ROUND(G16*ROUND(Q16,4),2)</f>
        <v>0</v>
      </c>
      <c r="I49" s="98">
        <f>ROUND(I16*ROUND(R16,4),2)</f>
        <v>0</v>
      </c>
      <c r="K49" s="98">
        <f>ROUND(K16*ROUND(S16,4),2)</f>
        <v>0</v>
      </c>
      <c r="N49" s="143">
        <f>ROUND(C16*ROUND(U16,4),2)</f>
        <v>0</v>
      </c>
      <c r="O49" s="143">
        <f>ROUND(E16*ROUND(V16,4),2)</f>
        <v>0</v>
      </c>
      <c r="P49" s="143">
        <f>ROUND(G16*ROUND(W16,4),2)</f>
        <v>0</v>
      </c>
      <c r="Q49" s="143">
        <f>ROUND(I16*ROUND(X16,4),2)</f>
        <v>0</v>
      </c>
      <c r="R49" s="143">
        <f>ROUND(K16*ROUND(Y16,4),2)</f>
        <v>0</v>
      </c>
    </row>
    <row r="50" spans="1:18" hidden="1" x14ac:dyDescent="0.25">
      <c r="A50" s="98" t="s">
        <v>27</v>
      </c>
      <c r="C50" s="98">
        <f>ROUND(C17*ROUND(O17,4),2)</f>
        <v>0</v>
      </c>
      <c r="E50" s="98">
        <f>ROUND(E17*ROUND(P17,4),2)</f>
        <v>0</v>
      </c>
      <c r="G50" s="98">
        <f>ROUND(G17*ROUND(Q17,4),2)</f>
        <v>0</v>
      </c>
      <c r="I50" s="98">
        <f>ROUND(I17*ROUND(R17,4),2)</f>
        <v>0</v>
      </c>
      <c r="K50" s="98">
        <f>ROUND(K17*ROUND(S17,4),2)</f>
        <v>0</v>
      </c>
      <c r="N50" s="143">
        <f>ROUND(C17*ROUND(U17,4),2)</f>
        <v>0</v>
      </c>
      <c r="O50" s="143">
        <f>ROUND(E17*ROUND(V17,4),2)</f>
        <v>0</v>
      </c>
      <c r="P50" s="143">
        <f>ROUND(G17*ROUND(W17,4),2)</f>
        <v>0</v>
      </c>
      <c r="Q50" s="143">
        <f>ROUND(I17*ROUND(X17,4),2)</f>
        <v>0</v>
      </c>
      <c r="R50" s="143">
        <f>ROUND(K17*ROUND(Y17,4),2)</f>
        <v>0</v>
      </c>
    </row>
    <row r="51" spans="1:18" hidden="1" x14ac:dyDescent="0.25">
      <c r="A51" s="98" t="s">
        <v>28</v>
      </c>
      <c r="C51" s="98">
        <f>ROUND(C18*ROUND(O18,4),2)</f>
        <v>0</v>
      </c>
      <c r="E51" s="98">
        <f>ROUND(E18*ROUND(P18,4),2)</f>
        <v>0</v>
      </c>
      <c r="G51" s="98">
        <f>ROUND(G18*ROUND(Q18,4),2)</f>
        <v>0</v>
      </c>
      <c r="I51" s="98">
        <f>ROUND(I18*ROUND(R18,4),2)</f>
        <v>0</v>
      </c>
      <c r="K51" s="98">
        <f>ROUND(K18*ROUND(S18,4),2)</f>
        <v>0</v>
      </c>
      <c r="N51" s="143">
        <f>ROUND(C18*ROUND(U18,4),2)</f>
        <v>0</v>
      </c>
      <c r="O51" s="143">
        <f>ROUND(E18*ROUND(V18,4),2)</f>
        <v>0</v>
      </c>
      <c r="P51" s="143">
        <f>ROUND(G18*ROUND(W18,4),2)</f>
        <v>0</v>
      </c>
      <c r="Q51" s="143">
        <f>ROUND(I18*ROUND(X18,4),2)</f>
        <v>0</v>
      </c>
      <c r="R51" s="143">
        <f>ROUND(K18*ROUND(Y18,4),2)</f>
        <v>0</v>
      </c>
    </row>
    <row r="52" spans="1:18" hidden="1" x14ac:dyDescent="0.25">
      <c r="A52" s="98" t="s">
        <v>29</v>
      </c>
      <c r="C52" s="98">
        <f>ROUND(C21*ROUND(O21,4),2)</f>
        <v>0</v>
      </c>
      <c r="E52" s="98">
        <f>ROUND(E21*ROUND(P21,4),2)</f>
        <v>0</v>
      </c>
      <c r="G52" s="98">
        <f>ROUND(G21*ROUND(Q21,4),2)</f>
        <v>0</v>
      </c>
      <c r="I52" s="98">
        <f>ROUND(I21*ROUND(R21,4),2)</f>
        <v>0</v>
      </c>
      <c r="K52" s="98">
        <f>ROUND(K21*ROUND(S21,4),2)</f>
        <v>0</v>
      </c>
      <c r="N52" s="143">
        <f>ROUND(C21*ROUND(U21,4),2)</f>
        <v>0</v>
      </c>
      <c r="O52" s="143">
        <f>ROUND(E21*ROUND(V21,4),2)</f>
        <v>0</v>
      </c>
      <c r="P52" s="143">
        <f>ROUND(G21*ROUND(W21,4),2)</f>
        <v>0</v>
      </c>
      <c r="Q52" s="143">
        <f>ROUND(I21*ROUND(X21,4),2)</f>
        <v>0</v>
      </c>
      <c r="R52" s="143">
        <f>ROUND(K21*ROUND(Y21,4),2)</f>
        <v>0</v>
      </c>
    </row>
    <row r="53" spans="1:18" hidden="1" x14ac:dyDescent="0.25">
      <c r="A53" s="98" t="s">
        <v>30</v>
      </c>
      <c r="C53" s="98">
        <f>ROUND(C22*ROUND(O22,4),2)</f>
        <v>0</v>
      </c>
      <c r="E53" s="98">
        <f>ROUND(E22*ROUND(P22,4),2)</f>
        <v>0</v>
      </c>
      <c r="G53" s="98">
        <f>ROUND(G22*ROUND(Q22,4),2)</f>
        <v>0</v>
      </c>
      <c r="I53" s="98">
        <f>ROUND(I22*ROUND(R22,4),2)</f>
        <v>0</v>
      </c>
      <c r="K53" s="98">
        <f>ROUND(K22*ROUND(S22,4),2)</f>
        <v>0</v>
      </c>
      <c r="N53" s="143">
        <f>ROUND(C22*ROUND(U22,4),2)</f>
        <v>0</v>
      </c>
      <c r="O53" s="143">
        <f>ROUND(E22*ROUND(V22,4),2)</f>
        <v>0</v>
      </c>
      <c r="P53" s="143">
        <f>ROUND(G22*ROUND(W22,4),2)</f>
        <v>0</v>
      </c>
      <c r="Q53" s="143">
        <f>ROUND(I22*ROUND(X22,4),2)</f>
        <v>0</v>
      </c>
      <c r="R53" s="143">
        <f>ROUND(K22*ROUND(Y22,4),2)</f>
        <v>0</v>
      </c>
    </row>
    <row r="54" spans="1:18" hidden="1" x14ac:dyDescent="0.25">
      <c r="A54" s="98" t="s">
        <v>31</v>
      </c>
      <c r="C54" s="98">
        <f>ROUND(C23*ROUND(O23,4),2)</f>
        <v>0</v>
      </c>
      <c r="E54" s="98">
        <f>ROUND(E23*ROUND(P23,4),2)</f>
        <v>0</v>
      </c>
      <c r="G54" s="98">
        <f>ROUND(G23*ROUND(Q23,4),2)</f>
        <v>0</v>
      </c>
      <c r="I54" s="98">
        <f>ROUND(I23*ROUND(R23,4),2)</f>
        <v>0</v>
      </c>
      <c r="K54" s="98">
        <f>ROUND(K23*ROUND(S23,4),2)</f>
        <v>0</v>
      </c>
      <c r="N54" s="143">
        <f>ROUND(C23*ROUND(U23,4),2)</f>
        <v>0</v>
      </c>
      <c r="O54" s="143">
        <f>ROUND(E23*ROUND(V23,4),2)</f>
        <v>0</v>
      </c>
      <c r="P54" s="143">
        <f>ROUND(G23*ROUND(W23,4),2)</f>
        <v>0</v>
      </c>
      <c r="Q54" s="143">
        <f>ROUND(I23*ROUND(X23,4),2)</f>
        <v>0</v>
      </c>
      <c r="R54" s="143">
        <f>ROUND(K23*ROUND(Y23,4),2)</f>
        <v>0</v>
      </c>
    </row>
    <row r="55" spans="1:18" hidden="1" x14ac:dyDescent="0.25">
      <c r="A55" s="98" t="s">
        <v>33</v>
      </c>
      <c r="C55" s="98">
        <f>SUM(C45:C54)</f>
        <v>0</v>
      </c>
      <c r="E55" s="98">
        <f>SUM(E45:E54)</f>
        <v>0</v>
      </c>
      <c r="G55" s="98">
        <f>SUM(G45:G54)</f>
        <v>0</v>
      </c>
      <c r="I55" s="98">
        <f>SUM(I45:I54)</f>
        <v>0</v>
      </c>
      <c r="K55" s="98">
        <f>SUM(K45:K54)</f>
        <v>0</v>
      </c>
      <c r="N55" s="143">
        <f>SUM(N45:N54)</f>
        <v>0</v>
      </c>
      <c r="O55" s="143">
        <f>SUM(O45:O54)</f>
        <v>0</v>
      </c>
      <c r="P55" s="143">
        <f>SUM(P45:P54)</f>
        <v>0</v>
      </c>
      <c r="Q55" s="143">
        <f>SUM(Q45:Q54)</f>
        <v>0</v>
      </c>
      <c r="R55" s="143">
        <f>SUM(R45:R54)</f>
        <v>0</v>
      </c>
    </row>
    <row r="56" spans="1:18" hidden="1" x14ac:dyDescent="0.25"/>
    <row r="57" spans="1:18" hidden="1" x14ac:dyDescent="0.25"/>
    <row r="58" spans="1:18" hidden="1" x14ac:dyDescent="0.25">
      <c r="A58" s="98" t="s">
        <v>34</v>
      </c>
      <c r="C58" s="98">
        <f>IF(C55=0,0,((C41-C55)/C55))</f>
        <v>0</v>
      </c>
      <c r="E58" s="98">
        <f>IF(E55=0,0,((E41-E55)/E55))</f>
        <v>0</v>
      </c>
      <c r="G58" s="98">
        <f>IF(G55=0,0,((G41-G55)/G55))</f>
        <v>0</v>
      </c>
      <c r="I58" s="98">
        <f>IF(I55=0,0,((I41-I55)/I55))</f>
        <v>0</v>
      </c>
      <c r="K58" s="98">
        <f>IF(K55=0,0,((K41-K55)/K55))</f>
        <v>0</v>
      </c>
      <c r="N58" s="143">
        <f>IF(N55=0,0,((N41-N55)/N55))</f>
        <v>0</v>
      </c>
      <c r="O58" s="143">
        <f>IF(O55=0,0,((O41-O55)/O55))</f>
        <v>0</v>
      </c>
      <c r="P58" s="143">
        <f>IF(P55=0,0,((P41-P55)/P55))</f>
        <v>0</v>
      </c>
      <c r="Q58" s="143">
        <f>IF(Q55=0,0,((Q41-Q55)/Q55))</f>
        <v>0</v>
      </c>
      <c r="R58" s="143">
        <f>IF(R55=0,0,((R41-R55)/R55))</f>
        <v>0</v>
      </c>
    </row>
  </sheetData>
  <sheetProtection password="E611" sheet="1" objects="1" scenarios="1" selectLockedCells="1"/>
  <mergeCells count="6">
    <mergeCell ref="A19:A20"/>
    <mergeCell ref="J5:K5"/>
    <mergeCell ref="A14:A15"/>
    <mergeCell ref="J1:K1"/>
    <mergeCell ref="C3:E3"/>
    <mergeCell ref="H3:I3"/>
  </mergeCells>
  <dataValidations xWindow="92" yWindow="420" count="3">
    <dataValidation type="list" allowBlank="1" showInputMessage="1" showErrorMessage="1" error="Commidity must be selected from the drop down list." prompt="Select commodity from drop down list." sqref="A10:A13">
      <formula1>$AC$3:$AC$7</formula1>
    </dataValidation>
    <dataValidation type="list" allowBlank="1" showInputMessage="1" showErrorMessage="1" error="Commidity must be selected from the drop down list." prompt="Select commodity from drop down list." sqref="A16:A18">
      <formula1>$AC$8:$AC$11</formula1>
    </dataValidation>
    <dataValidation type="list" allowBlank="1" showInputMessage="1" showErrorMessage="1" error="Commidity must be selected from the drop down list." prompt="Select commodity from drop down list." sqref="A21:A23">
      <formula1>$AC$12:$AC$15</formula1>
    </dataValidation>
  </dataValidations>
  <hyperlinks>
    <hyperlink ref="R15" location="Flagstaff!A1" display="Flagstaff, County"/>
  </hyperlinks>
  <pageMargins left="0.5" right="0.5" top="0.5" bottom="0.5" header="0.3" footer="0.3"/>
  <pageSetup scale="98" orientation="landscape" r:id="rId1"/>
  <headerFooter>
    <oddHeader>&amp;C&amp;"-,Bold"AgriStability</oddHeader>
    <oddFooter xml:space="preserve">&amp;C&amp;G&amp;RPage &amp;P of &amp;N 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72" r:id="rId4" name="Button 76">
              <controlPr defaultSize="0" print="0" autoFill="0" autoPict="0" macro="[0]!CallClearStructuralChange">
                <anchor moveWithCells="1" sizeWithCells="1">
                  <from>
                    <xdr:col>10</xdr:col>
                    <xdr:colOff>781050</xdr:colOff>
                    <xdr:row>1</xdr:row>
                    <xdr:rowOff>19050</xdr:rowOff>
                  </from>
                  <to>
                    <xdr:col>12</xdr:col>
                    <xdr:colOff>657225</xdr:colOff>
                    <xdr:row>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9" r:id="rId5" name="Button 83">
              <controlPr defaultSize="0" print="0" autoFill="0" autoPict="0" macro="[0]!GotoSummary">
                <anchor moveWithCells="1" sizeWithCells="1">
                  <from>
                    <xdr:col>12</xdr:col>
                    <xdr:colOff>38100</xdr:colOff>
                    <xdr:row>23</xdr:row>
                    <xdr:rowOff>180975</xdr:rowOff>
                  </from>
                  <to>
                    <xdr:col>13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Summary Sheet</vt:lpstr>
      <vt:lpstr>Schedule 1a, b, c</vt:lpstr>
      <vt:lpstr>Crop Inv</vt:lpstr>
      <vt:lpstr>Livestock Inv</vt:lpstr>
      <vt:lpstr>Structural Change</vt:lpstr>
      <vt:lpstr>'Crop Inv'!Print_Area</vt:lpstr>
      <vt:lpstr>'Livestock Inv'!Print_Area</vt:lpstr>
      <vt:lpstr>'Schedule 1a, b, c'!Print_Area</vt:lpstr>
      <vt:lpstr>'Structural Change'!Print_Area</vt:lpstr>
      <vt:lpstr>'Summary Sheet'!Print_Area</vt:lpstr>
    </vt:vector>
  </TitlesOfParts>
  <Company>AFSC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Renee Dupont</dc:creator>
  <cp:lastModifiedBy>Anne Cooper</cp:lastModifiedBy>
  <cp:lastPrinted>2019-02-14T20:03:18Z</cp:lastPrinted>
  <dcterms:created xsi:type="dcterms:W3CDTF">2017-11-01T19:59:46Z</dcterms:created>
  <dcterms:modified xsi:type="dcterms:W3CDTF">2019-02-25T20:02:52Z</dcterms:modified>
</cp:coreProperties>
</file>